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2.3" sheetId="1" r:id="rId1"/>
  </sheets>
  <externalReferences>
    <externalReference r:id="rId2"/>
    <externalReference r:id="rId3"/>
  </externalReferences>
  <definedNames>
    <definedName name="_xlnm._FilterDatabase" localSheetId="0" hidden="1">'2.3'!$D$6:$AD$81</definedName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alcChain.xml><?xml version="1.0" encoding="utf-8"?>
<calcChain xmlns="http://schemas.openxmlformats.org/spreadsheetml/2006/main">
  <c r="L80" i="1" l="1"/>
  <c r="L79" i="1"/>
  <c r="M79" i="1" s="1"/>
  <c r="L78" i="1"/>
  <c r="M78" i="1" s="1"/>
  <c r="M77" i="1"/>
  <c r="L77" i="1"/>
  <c r="L76" i="1"/>
  <c r="L75" i="1"/>
  <c r="M75" i="1" s="1"/>
  <c r="L74" i="1"/>
  <c r="L73" i="1"/>
  <c r="M72" i="1"/>
  <c r="L72" i="1"/>
  <c r="L71" i="1"/>
  <c r="L70" i="1"/>
  <c r="M70" i="1" s="1"/>
  <c r="M69" i="1"/>
  <c r="L69" i="1"/>
  <c r="M68" i="1"/>
  <c r="L68" i="1"/>
  <c r="L67" i="1"/>
  <c r="M67" i="1" s="1"/>
  <c r="L66" i="1"/>
  <c r="M65" i="1"/>
  <c r="L65" i="1"/>
  <c r="L64" i="1"/>
  <c r="M64" i="1" s="1"/>
  <c r="L63" i="1"/>
  <c r="M63" i="1" s="1"/>
  <c r="M62" i="1"/>
  <c r="L62" i="1"/>
  <c r="L61" i="1"/>
  <c r="L60" i="1"/>
  <c r="M60" i="1" s="1"/>
  <c r="M59" i="1"/>
  <c r="L59" i="1"/>
  <c r="M58" i="1"/>
  <c r="L58" i="1"/>
  <c r="L57" i="1"/>
  <c r="M57" i="1" s="1"/>
  <c r="L56" i="1"/>
  <c r="M56" i="1" s="1"/>
  <c r="M55" i="1"/>
  <c r="L55" i="1"/>
  <c r="M54" i="1"/>
  <c r="L54" i="1"/>
  <c r="L53" i="1"/>
  <c r="M53" i="1" s="1"/>
  <c r="L52" i="1"/>
  <c r="M52" i="1" s="1"/>
  <c r="M51" i="1"/>
  <c r="L51" i="1"/>
  <c r="M50" i="1"/>
  <c r="L50" i="1"/>
  <c r="L49" i="1"/>
  <c r="M49" i="1" s="1"/>
  <c r="L48" i="1"/>
  <c r="M48" i="1" s="1"/>
  <c r="M47" i="1"/>
  <c r="L47" i="1"/>
  <c r="M46" i="1"/>
  <c r="L46" i="1"/>
  <c r="L45" i="1"/>
  <c r="M45" i="1" s="1"/>
  <c r="L44" i="1"/>
  <c r="M44" i="1" s="1"/>
  <c r="M43" i="1"/>
  <c r="L43" i="1"/>
  <c r="M42" i="1"/>
  <c r="L42" i="1"/>
  <c r="L41" i="1"/>
  <c r="M41" i="1" s="1"/>
  <c r="L40" i="1"/>
  <c r="M40" i="1" s="1"/>
  <c r="M39" i="1"/>
  <c r="L39" i="1"/>
  <c r="L38" i="1"/>
  <c r="L37" i="1"/>
  <c r="M37" i="1" s="1"/>
  <c r="M36" i="1"/>
  <c r="L36" i="1"/>
  <c r="M35" i="1"/>
  <c r="L35" i="1"/>
  <c r="L34" i="1"/>
  <c r="M34" i="1" s="1"/>
  <c r="L33" i="1"/>
  <c r="M33" i="1" s="1"/>
  <c r="M32" i="1"/>
  <c r="L32" i="1"/>
  <c r="M31" i="1"/>
  <c r="L31" i="1"/>
  <c r="L30" i="1"/>
  <c r="M30" i="1" s="1"/>
  <c r="L29" i="1"/>
  <c r="M29" i="1" s="1"/>
  <c r="M28" i="1"/>
  <c r="L28" i="1"/>
  <c r="M27" i="1"/>
  <c r="L27" i="1"/>
  <c r="L26" i="1"/>
  <c r="M26" i="1" s="1"/>
  <c r="AD14" i="1"/>
  <c r="AC12" i="1"/>
  <c r="O12" i="1"/>
  <c r="N12" i="1"/>
  <c r="AC11" i="1"/>
  <c r="O11" i="1"/>
  <c r="N11" i="1"/>
  <c r="AC10" i="1"/>
  <c r="AC14" i="1" s="1"/>
  <c r="W10" i="1"/>
  <c r="V10" i="1"/>
  <c r="T10" i="1"/>
  <c r="U10" i="1" s="1"/>
  <c r="O10" i="1"/>
  <c r="N10" i="1"/>
  <c r="T9" i="1" s="1"/>
  <c r="U9" i="1" s="1"/>
  <c r="V9" i="1"/>
  <c r="W9" i="1" s="1"/>
  <c r="O9" i="1"/>
  <c r="N9" i="1"/>
  <c r="O8" i="1"/>
  <c r="R10" i="1" s="1"/>
  <c r="S10" i="1" s="1"/>
  <c r="N8" i="1"/>
  <c r="R9" i="1" s="1"/>
  <c r="S9" i="1" s="1"/>
  <c r="Y10" i="1" l="1"/>
  <c r="N14" i="1"/>
  <c r="X9" i="1" s="1"/>
  <c r="Y9" i="1" s="1"/>
</calcChain>
</file>

<file path=xl/sharedStrings.xml><?xml version="1.0" encoding="utf-8"?>
<sst xmlns="http://schemas.openxmlformats.org/spreadsheetml/2006/main" count="347" uniqueCount="107">
  <si>
    <t>Income level</t>
  </si>
  <si>
    <t>RecipientNameE</t>
  </si>
  <si>
    <t>Adjusted 2011</t>
  </si>
  <si>
    <t>2018 score_UP</t>
  </si>
  <si>
    <t>2018 scores</t>
  </si>
  <si>
    <t>Lower middle income</t>
  </si>
  <si>
    <t>Bolivia</t>
  </si>
  <si>
    <t>C</t>
  </si>
  <si>
    <t>NA</t>
  </si>
  <si>
    <t>UPDATED 27 May 2PM [JB]</t>
  </si>
  <si>
    <t>Upper middle income</t>
  </si>
  <si>
    <t>Botswana</t>
  </si>
  <si>
    <t>B</t>
  </si>
  <si>
    <t>A</t>
  </si>
  <si>
    <t>(High)A+B</t>
  </si>
  <si>
    <t>Medium (C+D)</t>
  </si>
  <si>
    <t>Low (E) or not available</t>
  </si>
  <si>
    <t xml:space="preserve">Not having </t>
  </si>
  <si>
    <t>Tot</t>
  </si>
  <si>
    <t>Colombia</t>
  </si>
  <si>
    <t>2018 (N=56)</t>
  </si>
  <si>
    <t>2011 (N=56)</t>
  </si>
  <si>
    <t>Ecuador</t>
  </si>
  <si>
    <t>Gabon</t>
  </si>
  <si>
    <t>D</t>
  </si>
  <si>
    <t>Ghana</t>
  </si>
  <si>
    <t>E</t>
  </si>
  <si>
    <t>Indonesia</t>
  </si>
  <si>
    <t>-</t>
  </si>
  <si>
    <t>Jamaica</t>
  </si>
  <si>
    <t>Lesotho</t>
  </si>
  <si>
    <t>Mongolia</t>
  </si>
  <si>
    <t>Namibia</t>
  </si>
  <si>
    <t>Pakistan</t>
  </si>
  <si>
    <t>South Africa</t>
  </si>
  <si>
    <t>St.Vincent &amp; Grenadines</t>
  </si>
  <si>
    <t>Swaziland</t>
  </si>
  <si>
    <t>Low income</t>
  </si>
  <si>
    <t>Tajikistan</t>
  </si>
  <si>
    <t>Ukraine</t>
  </si>
  <si>
    <t>Zambia</t>
  </si>
  <si>
    <t>DRC</t>
  </si>
  <si>
    <t>Mali</t>
  </si>
  <si>
    <t>Armenia</t>
  </si>
  <si>
    <t>Philippines</t>
  </si>
  <si>
    <t>Jordan</t>
  </si>
  <si>
    <t>Mauritania</t>
  </si>
  <si>
    <t>Vietnam</t>
  </si>
  <si>
    <t>Egypt</t>
  </si>
  <si>
    <t>Senegal</t>
  </si>
  <si>
    <t>Cambodia</t>
  </si>
  <si>
    <t>Malawi</t>
  </si>
  <si>
    <t>Laos</t>
  </si>
  <si>
    <t>Bangladesh</t>
  </si>
  <si>
    <t>Tanzania</t>
  </si>
  <si>
    <t>CapeVerde</t>
  </si>
  <si>
    <t>CAR</t>
  </si>
  <si>
    <t>Kosovo</t>
  </si>
  <si>
    <t>Burkina</t>
  </si>
  <si>
    <t>Fiji</t>
  </si>
  <si>
    <t>Nigeria</t>
  </si>
  <si>
    <t>Togo</t>
  </si>
  <si>
    <t>Burundi</t>
  </si>
  <si>
    <t>Rwanda</t>
  </si>
  <si>
    <t>Ethiopia</t>
  </si>
  <si>
    <t>Mozambique</t>
  </si>
  <si>
    <t>Albania</t>
  </si>
  <si>
    <t>Nepal</t>
  </si>
  <si>
    <t>Guatemala</t>
  </si>
  <si>
    <t>Gambia</t>
  </si>
  <si>
    <t>Niger</t>
  </si>
  <si>
    <t>Madagascar</t>
  </si>
  <si>
    <t>Benin</t>
  </si>
  <si>
    <t>Samoa</t>
  </si>
  <si>
    <t>Comoros</t>
  </si>
  <si>
    <t>ElSalvador</t>
  </si>
  <si>
    <t>DominicanRepublic</t>
  </si>
  <si>
    <t>Uganda</t>
  </si>
  <si>
    <t>PNG</t>
  </si>
  <si>
    <t>Chad</t>
  </si>
  <si>
    <t>Tonga</t>
  </si>
  <si>
    <t>Solomon</t>
  </si>
  <si>
    <t>Honduras</t>
  </si>
  <si>
    <t>Haiti</t>
  </si>
  <si>
    <t>Vanuatu</t>
  </si>
  <si>
    <t>Liberia</t>
  </si>
  <si>
    <t>SLeone</t>
  </si>
  <si>
    <t>Cameroon</t>
  </si>
  <si>
    <t>Kyrgyzstan</t>
  </si>
  <si>
    <t>Kenya</t>
  </si>
  <si>
    <t>Moldova</t>
  </si>
  <si>
    <t>Peru</t>
  </si>
  <si>
    <t>TimorLeste</t>
  </si>
  <si>
    <t>SaoTomePrincipe</t>
  </si>
  <si>
    <t>Sudan</t>
  </si>
  <si>
    <t>GuineaBissau</t>
  </si>
  <si>
    <t>Afghanistan</t>
  </si>
  <si>
    <t>Bosnia-Herzegovina</t>
  </si>
  <si>
    <t xml:space="preserve">Améliorations de la qualité de la planification de développement depuis 2010 </t>
  </si>
  <si>
    <t>Élevée</t>
  </si>
  <si>
    <t>Moyenne</t>
  </si>
  <si>
    <t>Faible ou non disponible</t>
  </si>
  <si>
    <t>Vers une coopération pour le développement plus efficace - © OCDE 2019</t>
  </si>
  <si>
    <t>Chapitre 2</t>
  </si>
  <si>
    <t>Graphique 2.3. Amélioration de la qualité des plans nationaux de développement depuis 2011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</si>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</sst>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14"/>
      <color rgb="FF595959"/>
      <name val="Arial"/>
      <family val="2"/>
    </font>
    <font>
      <i/>
      <sz val="12"/>
      <color rgb="FF59595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0" fontId="2" fillId="0" borderId="0" xfId="0" applyFont="1"/>
    <xf numFmtId="0" fontId="0" fillId="3" borderId="0" xfId="0" applyFill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/>
    <xf numFmtId="164" fontId="2" fillId="0" borderId="0" xfId="1" applyNumberFormat="1" applyFont="1"/>
    <xf numFmtId="9" fontId="0" fillId="0" borderId="0" xfId="1" applyFont="1"/>
    <xf numFmtId="2" fontId="0" fillId="0" borderId="0" xfId="0" applyNumberFormat="1"/>
    <xf numFmtId="164" fontId="2" fillId="0" borderId="0" xfId="0" applyNumberFormat="1" applyFont="1"/>
    <xf numFmtId="0" fontId="2" fillId="3" borderId="0" xfId="0" applyFont="1" applyFill="1"/>
    <xf numFmtId="9" fontId="0" fillId="3" borderId="0" xfId="1" applyFont="1" applyFill="1"/>
    <xf numFmtId="0" fontId="3" fillId="0" borderId="0" xfId="0" applyFont="1" applyAlignment="1">
      <alignment horizontal="center" vertical="center"/>
    </xf>
    <xf numFmtId="9" fontId="0" fillId="3" borderId="0" xfId="0" applyNumberFormat="1" applyFill="1"/>
    <xf numFmtId="9" fontId="0" fillId="0" borderId="0" xfId="0" applyNumberFormat="1"/>
    <xf numFmtId="165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0" borderId="0" xfId="0" applyBorder="1"/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6" fillId="5" borderId="0" xfId="0" applyFont="1" applyFill="1" applyAlignment="1"/>
    <xf numFmtId="0" fontId="7" fillId="5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'2.3'!$AB$10</c:f>
              <c:strCache>
                <c:ptCount val="1"/>
                <c:pt idx="0">
                  <c:v>Élevée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'2.3'!$AC$9:$AD$9</c:f>
              <c:strCache>
                <c:ptCount val="2"/>
                <c:pt idx="0">
                  <c:v>2018 (N=56)</c:v>
                </c:pt>
                <c:pt idx="1">
                  <c:v>2011 (N=56)</c:v>
                </c:pt>
              </c:strCache>
            </c:strRef>
          </c:cat>
          <c:val>
            <c:numRef>
              <c:f>'2.3'!$AC$10:$AD$10</c:f>
              <c:numCache>
                <c:formatCode>0%</c:formatCode>
                <c:ptCount val="2"/>
                <c:pt idx="0">
                  <c:v>0.6428571428571429</c:v>
                </c:pt>
                <c:pt idx="1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5-4C15-8230-AAC84F4FB12F}"/>
            </c:ext>
          </c:extLst>
        </c:ser>
        <c:ser>
          <c:idx val="1"/>
          <c:order val="1"/>
          <c:tx>
            <c:strRef>
              <c:f>'2.3'!$AB$11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'2.3'!$AC$9:$AD$9</c:f>
              <c:strCache>
                <c:ptCount val="2"/>
                <c:pt idx="0">
                  <c:v>2018 (N=56)</c:v>
                </c:pt>
                <c:pt idx="1">
                  <c:v>2011 (N=56)</c:v>
                </c:pt>
              </c:strCache>
            </c:strRef>
          </c:cat>
          <c:val>
            <c:numRef>
              <c:f>'2.3'!$AC$11:$AD$11</c:f>
              <c:numCache>
                <c:formatCode>0%</c:formatCode>
                <c:ptCount val="2"/>
                <c:pt idx="0">
                  <c:v>0.26785714285714285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5-4C15-8230-AAC84F4FB12F}"/>
            </c:ext>
          </c:extLst>
        </c:ser>
        <c:ser>
          <c:idx val="2"/>
          <c:order val="2"/>
          <c:tx>
            <c:strRef>
              <c:f>'2.3'!$AB$12</c:f>
              <c:strCache>
                <c:ptCount val="1"/>
                <c:pt idx="0">
                  <c:v>Faible ou non disponible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7664600696570747E-3"/>
                  <c:y val="9.408602648410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A5-4C15-8230-AAC84F4FB1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'2.3'!$AC$12:$AD$12</c:f>
              <c:numCache>
                <c:formatCode>0%</c:formatCode>
                <c:ptCount val="2"/>
                <c:pt idx="0">
                  <c:v>8.9285714285714288E-2</c:v>
                </c:pt>
                <c:pt idx="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5-4C15-8230-AAC84F4FB1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1313600"/>
        <c:axId val="551315568"/>
      </c:barChart>
      <c:catAx>
        <c:axId val="55131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315568"/>
        <c:crosses val="autoZero"/>
        <c:auto val="1"/>
        <c:lblAlgn val="ctr"/>
        <c:lblOffset val="100"/>
        <c:noMultiLvlLbl val="0"/>
      </c:catAx>
      <c:valAx>
        <c:axId val="551315568"/>
        <c:scaling>
          <c:orientation val="minMax"/>
          <c:max val="1"/>
        </c:scaling>
        <c:delete val="1"/>
        <c:axPos val="t"/>
        <c:numFmt formatCode="0%" sourceLinked="0"/>
        <c:majorTickMark val="out"/>
        <c:minorTickMark val="none"/>
        <c:tickLblPos val="nextTo"/>
        <c:crossAx val="5513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0121951219512"/>
          <c:y val="0.88241079971134195"/>
          <c:w val="0.62113871951219513"/>
          <c:h val="9.5340900253268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381492</xdr:colOff>
      <xdr:row>12</xdr:row>
      <xdr:rowOff>149678</xdr:rowOff>
    </xdr:from>
    <xdr:to>
      <xdr:col>0</xdr:col>
      <xdr:colOff>6285492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acb4dc0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81"/>
  <sheetViews>
    <sheetView tabSelected="1" zoomScale="90" zoomScaleNormal="90" workbookViewId="0"/>
  </sheetViews>
  <sheetFormatPr defaultRowHeight="12.75" x14ac:dyDescent="0.2"/>
  <cols>
    <col min="1" max="1" width="104.7109375" customWidth="1"/>
    <col min="2" max="2" width="7" customWidth="1"/>
    <col min="3" max="3" width="2" customWidth="1"/>
    <col min="4" max="4" width="10.7109375" customWidth="1"/>
    <col min="5" max="5" width="27.42578125" customWidth="1"/>
    <col min="6" max="6" width="8.85546875" style="22"/>
    <col min="7" max="8" width="8.5703125" style="22" customWidth="1"/>
    <col min="9" max="10" width="8.5703125" customWidth="1"/>
    <col min="18" max="18" width="8.5703125" customWidth="1"/>
    <col min="20" max="21" width="12.5703125" customWidth="1"/>
    <col min="22" max="22" width="8.5703125" customWidth="1"/>
  </cols>
  <sheetData>
    <row r="1" spans="1:32" s="27" customFormat="1" x14ac:dyDescent="0.2">
      <c r="A1" s="28" t="s">
        <v>102</v>
      </c>
    </row>
    <row r="2" spans="1:32" s="27" customFormat="1" x14ac:dyDescent="0.2">
      <c r="A2" s="27" t="s">
        <v>103</v>
      </c>
      <c r="B2" s="27" t="s">
        <v>104</v>
      </c>
    </row>
    <row r="3" spans="1:32" s="27" customFormat="1" x14ac:dyDescent="0.2">
      <c r="A3" s="27" t="s">
        <v>105</v>
      </c>
    </row>
    <row r="4" spans="1:32" s="27" customFormat="1" x14ac:dyDescent="0.2">
      <c r="A4" s="28" t="s">
        <v>106</v>
      </c>
    </row>
    <row r="5" spans="1:32" s="27" customFormat="1" x14ac:dyDescent="0.2"/>
    <row r="6" spans="1:32" s="1" customFormat="1" ht="38.25" x14ac:dyDescent="0.2">
      <c r="D6" s="1" t="s">
        <v>0</v>
      </c>
      <c r="E6" s="1" t="s">
        <v>1</v>
      </c>
      <c r="F6" s="2" t="s">
        <v>2</v>
      </c>
      <c r="G6" s="2"/>
      <c r="H6" s="3" t="s">
        <v>3</v>
      </c>
      <c r="I6" s="1" t="s">
        <v>4</v>
      </c>
      <c r="AF6" s="1" t="s">
        <v>2</v>
      </c>
    </row>
    <row r="7" spans="1:32" x14ac:dyDescent="0.2">
      <c r="D7" t="s">
        <v>5</v>
      </c>
      <c r="E7" t="s">
        <v>6</v>
      </c>
      <c r="F7" s="4">
        <v>3</v>
      </c>
      <c r="G7" s="5" t="s">
        <v>7</v>
      </c>
      <c r="H7" s="6"/>
      <c r="I7" s="4" t="s">
        <v>8</v>
      </c>
      <c r="J7" s="4" t="s">
        <v>8</v>
      </c>
      <c r="N7" s="7">
        <v>2018</v>
      </c>
      <c r="O7" s="7">
        <v>2011</v>
      </c>
      <c r="AF7">
        <v>3</v>
      </c>
    </row>
    <row r="8" spans="1:32" ht="17.100000000000001" customHeight="1" x14ac:dyDescent="0.2">
      <c r="A8" s="8" t="s">
        <v>9</v>
      </c>
      <c r="D8" t="s">
        <v>10</v>
      </c>
      <c r="E8" t="s">
        <v>11</v>
      </c>
      <c r="F8" s="4">
        <v>4</v>
      </c>
      <c r="G8" s="5" t="s">
        <v>12</v>
      </c>
      <c r="H8" s="6"/>
      <c r="I8" s="4" t="s">
        <v>8</v>
      </c>
      <c r="J8" s="4" t="s">
        <v>8</v>
      </c>
      <c r="M8" s="7" t="s">
        <v>13</v>
      </c>
      <c r="N8">
        <f>COUNTIF($J$26:$J$81, 5)</f>
        <v>13</v>
      </c>
      <c r="O8">
        <f>COUNTIF($F$25:$F$81, 5)</f>
        <v>1</v>
      </c>
      <c r="R8" s="9" t="s">
        <v>14</v>
      </c>
      <c r="S8" s="9"/>
      <c r="T8" s="9" t="s">
        <v>15</v>
      </c>
      <c r="U8" s="9"/>
      <c r="V8" s="10" t="s">
        <v>16</v>
      </c>
      <c r="W8" s="10"/>
      <c r="X8" s="10" t="s">
        <v>17</v>
      </c>
      <c r="Y8" s="11" t="s">
        <v>18</v>
      </c>
      <c r="AA8" s="7"/>
      <c r="AF8">
        <v>4</v>
      </c>
    </row>
    <row r="9" spans="1:32" x14ac:dyDescent="0.2">
      <c r="D9" t="s">
        <v>10</v>
      </c>
      <c r="E9" t="s">
        <v>19</v>
      </c>
      <c r="F9" s="4">
        <v>4</v>
      </c>
      <c r="G9" s="5" t="s">
        <v>12</v>
      </c>
      <c r="H9" s="6"/>
      <c r="I9" s="4" t="s">
        <v>8</v>
      </c>
      <c r="J9" s="4" t="s">
        <v>8</v>
      </c>
      <c r="M9" s="7" t="s">
        <v>12</v>
      </c>
      <c r="N9">
        <f>COUNTIF($J$26:$J$81, 4)</f>
        <v>22</v>
      </c>
      <c r="O9">
        <f>COUNTIF($F$25:$F$81, 4)</f>
        <v>19</v>
      </c>
      <c r="Q9">
        <v>2018</v>
      </c>
      <c r="R9">
        <f>SUM(N8:N9)</f>
        <v>35</v>
      </c>
      <c r="S9" s="12">
        <f>R9/56</f>
        <v>0.625</v>
      </c>
      <c r="T9">
        <f>SUM(N10:N11)</f>
        <v>16</v>
      </c>
      <c r="U9" s="13">
        <f>T9/56</f>
        <v>0.2857142857142857</v>
      </c>
      <c r="V9" s="14">
        <f>N12</f>
        <v>5</v>
      </c>
      <c r="W9" s="13">
        <f>V9/O14</f>
        <v>8.9285714285714288E-2</v>
      </c>
      <c r="X9" s="13">
        <f>N13/N14</f>
        <v>0</v>
      </c>
      <c r="Y9" s="15">
        <f>S9+U9+W9+X9</f>
        <v>1</v>
      </c>
      <c r="AC9" s="16" t="s">
        <v>20</v>
      </c>
      <c r="AD9" s="7" t="s">
        <v>21</v>
      </c>
      <c r="AF9">
        <v>4</v>
      </c>
    </row>
    <row r="10" spans="1:32" x14ac:dyDescent="0.2">
      <c r="D10" t="s">
        <v>10</v>
      </c>
      <c r="E10" t="s">
        <v>22</v>
      </c>
      <c r="F10" s="4">
        <v>4</v>
      </c>
      <c r="G10" s="5" t="s">
        <v>12</v>
      </c>
      <c r="H10" s="6"/>
      <c r="I10" s="4" t="s">
        <v>8</v>
      </c>
      <c r="J10" s="4" t="s">
        <v>8</v>
      </c>
      <c r="M10" s="7" t="s">
        <v>7</v>
      </c>
      <c r="N10">
        <f>COUNTIF($J$26:$J$81, 3)</f>
        <v>10</v>
      </c>
      <c r="O10">
        <f>COUNTIF($F$25:$F$81, 3)</f>
        <v>24</v>
      </c>
      <c r="Q10">
        <v>2011</v>
      </c>
      <c r="R10">
        <f>SUM(O8:O9)</f>
        <v>20</v>
      </c>
      <c r="S10" s="12">
        <f>R10/56</f>
        <v>0.35714285714285715</v>
      </c>
      <c r="T10">
        <f>SUM(O10:O11)</f>
        <v>35</v>
      </c>
      <c r="U10" s="13">
        <f>T10/56</f>
        <v>0.625</v>
      </c>
      <c r="V10">
        <f>O12</f>
        <v>1</v>
      </c>
      <c r="W10" s="13">
        <f>V10/56</f>
        <v>1.7857142857142856E-2</v>
      </c>
      <c r="X10" s="13">
        <v>0</v>
      </c>
      <c r="Y10" s="15">
        <f>S10+U10+W10</f>
        <v>1</v>
      </c>
      <c r="AB10" s="7" t="s">
        <v>99</v>
      </c>
      <c r="AC10" s="17">
        <f>36/56</f>
        <v>0.6428571428571429</v>
      </c>
      <c r="AD10" s="13">
        <v>0.35714285714285715</v>
      </c>
      <c r="AF10">
        <v>4</v>
      </c>
    </row>
    <row r="11" spans="1:32" ht="18.75" x14ac:dyDescent="0.2">
      <c r="A11" s="18" t="s">
        <v>98</v>
      </c>
      <c r="D11" t="s">
        <v>10</v>
      </c>
      <c r="E11" t="s">
        <v>23</v>
      </c>
      <c r="F11" s="4">
        <v>2</v>
      </c>
      <c r="G11" s="5" t="s">
        <v>24</v>
      </c>
      <c r="H11" s="6"/>
      <c r="I11" s="4" t="s">
        <v>8</v>
      </c>
      <c r="J11" s="4" t="s">
        <v>8</v>
      </c>
      <c r="M11" s="7" t="s">
        <v>24</v>
      </c>
      <c r="N11">
        <f>COUNTIF($J$26:$J$81, 2)</f>
        <v>6</v>
      </c>
      <c r="O11">
        <f>COUNTIF($F$25:$F$81, 2)</f>
        <v>11</v>
      </c>
      <c r="AB11" s="7" t="s">
        <v>100</v>
      </c>
      <c r="AC11" s="17">
        <f>15/56</f>
        <v>0.26785714285714285</v>
      </c>
      <c r="AD11" s="13">
        <v>0.62</v>
      </c>
      <c r="AF11">
        <v>2</v>
      </c>
    </row>
    <row r="12" spans="1:32" x14ac:dyDescent="0.2">
      <c r="D12" t="s">
        <v>5</v>
      </c>
      <c r="E12" t="s">
        <v>25</v>
      </c>
      <c r="F12" s="4">
        <v>4</v>
      </c>
      <c r="G12" s="5" t="s">
        <v>12</v>
      </c>
      <c r="H12" s="6"/>
      <c r="I12" s="4" t="s">
        <v>8</v>
      </c>
      <c r="J12" s="4" t="s">
        <v>8</v>
      </c>
      <c r="M12" s="7" t="s">
        <v>26</v>
      </c>
      <c r="N12">
        <f>COUNTIF($J$26:$J$81, 1)</f>
        <v>5</v>
      </c>
      <c r="O12">
        <f>COUNTIF($F$25:$F$81, 1)</f>
        <v>1</v>
      </c>
      <c r="AB12" s="7" t="s">
        <v>101</v>
      </c>
      <c r="AC12" s="17">
        <f>5/56</f>
        <v>8.9285714285714288E-2</v>
      </c>
      <c r="AD12" s="13">
        <v>1.7857142857142856E-2</v>
      </c>
      <c r="AF12">
        <v>4</v>
      </c>
    </row>
    <row r="13" spans="1:32" x14ac:dyDescent="0.2">
      <c r="D13" t="s">
        <v>5</v>
      </c>
      <c r="E13" t="s">
        <v>27</v>
      </c>
      <c r="F13" s="4">
        <v>4</v>
      </c>
      <c r="G13" s="5" t="s">
        <v>12</v>
      </c>
      <c r="H13" s="6"/>
      <c r="I13" s="4" t="s">
        <v>8</v>
      </c>
      <c r="J13" s="4" t="s">
        <v>8</v>
      </c>
      <c r="M13" s="7" t="s">
        <v>28</v>
      </c>
      <c r="AB13" s="7"/>
      <c r="AC13" s="19"/>
      <c r="AF13">
        <v>4</v>
      </c>
    </row>
    <row r="14" spans="1:32" x14ac:dyDescent="0.2">
      <c r="D14" t="s">
        <v>10</v>
      </c>
      <c r="E14" t="s">
        <v>29</v>
      </c>
      <c r="F14" s="4">
        <v>4</v>
      </c>
      <c r="G14" s="5" t="s">
        <v>12</v>
      </c>
      <c r="H14" s="6"/>
      <c r="I14" s="4" t="s">
        <v>8</v>
      </c>
      <c r="J14" s="4" t="s">
        <v>8</v>
      </c>
      <c r="N14" s="7">
        <f>SUM(N8:N13)</f>
        <v>56</v>
      </c>
      <c r="O14" s="7">
        <v>56</v>
      </c>
      <c r="AC14" s="19">
        <f>SUM(AC10:AC13)</f>
        <v>1</v>
      </c>
      <c r="AD14" s="20">
        <f>SUM(AD10:AD13)</f>
        <v>0.995</v>
      </c>
      <c r="AF14">
        <v>4</v>
      </c>
    </row>
    <row r="15" spans="1:32" x14ac:dyDescent="0.2">
      <c r="D15" t="s">
        <v>5</v>
      </c>
      <c r="E15" t="s">
        <v>30</v>
      </c>
      <c r="F15" s="4">
        <v>3</v>
      </c>
      <c r="G15" s="5" t="s">
        <v>7</v>
      </c>
      <c r="H15" s="6"/>
      <c r="I15" s="4" t="s">
        <v>8</v>
      </c>
      <c r="J15" s="4" t="s">
        <v>8</v>
      </c>
      <c r="AF15">
        <v>3</v>
      </c>
    </row>
    <row r="16" spans="1:32" x14ac:dyDescent="0.2">
      <c r="D16" t="s">
        <v>5</v>
      </c>
      <c r="E16" t="s">
        <v>31</v>
      </c>
      <c r="F16" s="4">
        <v>3</v>
      </c>
      <c r="G16" s="5" t="s">
        <v>7</v>
      </c>
      <c r="H16" s="6"/>
      <c r="I16" s="4" t="s">
        <v>8</v>
      </c>
      <c r="J16" s="4" t="s">
        <v>8</v>
      </c>
      <c r="AF16">
        <v>3</v>
      </c>
    </row>
    <row r="17" spans="4:32" x14ac:dyDescent="0.2">
      <c r="D17" t="s">
        <v>10</v>
      </c>
      <c r="E17" t="s">
        <v>32</v>
      </c>
      <c r="F17" s="4">
        <v>3</v>
      </c>
      <c r="G17" s="5" t="s">
        <v>7</v>
      </c>
      <c r="H17" s="6"/>
      <c r="I17" s="4" t="s">
        <v>8</v>
      </c>
      <c r="J17" s="4" t="s">
        <v>8</v>
      </c>
      <c r="AF17">
        <v>3</v>
      </c>
    </row>
    <row r="18" spans="4:32" x14ac:dyDescent="0.2">
      <c r="D18" t="s">
        <v>5</v>
      </c>
      <c r="E18" t="s">
        <v>33</v>
      </c>
      <c r="F18" s="4">
        <v>4</v>
      </c>
      <c r="G18" s="5" t="s">
        <v>12</v>
      </c>
      <c r="H18" s="6"/>
      <c r="I18" s="4" t="s">
        <v>8</v>
      </c>
      <c r="J18" s="4" t="s">
        <v>8</v>
      </c>
      <c r="N18" s="7"/>
      <c r="O18" s="7"/>
      <c r="AF18">
        <v>4</v>
      </c>
    </row>
    <row r="19" spans="4:32" x14ac:dyDescent="0.2">
      <c r="D19" t="s">
        <v>10</v>
      </c>
      <c r="E19" t="s">
        <v>34</v>
      </c>
      <c r="F19" s="4">
        <v>4</v>
      </c>
      <c r="G19" s="5" t="s">
        <v>12</v>
      </c>
      <c r="H19" s="6"/>
      <c r="I19" s="4" t="s">
        <v>8</v>
      </c>
      <c r="J19" s="4" t="s">
        <v>8</v>
      </c>
      <c r="AF19">
        <v>4</v>
      </c>
    </row>
    <row r="20" spans="4:32" x14ac:dyDescent="0.2">
      <c r="E20" t="s">
        <v>35</v>
      </c>
      <c r="F20" s="4">
        <v>2</v>
      </c>
      <c r="G20" s="5" t="s">
        <v>24</v>
      </c>
      <c r="H20" s="6"/>
      <c r="I20" s="4" t="s">
        <v>8</v>
      </c>
      <c r="J20" s="4" t="s">
        <v>8</v>
      </c>
      <c r="AF20">
        <v>2</v>
      </c>
    </row>
    <row r="21" spans="4:32" x14ac:dyDescent="0.2">
      <c r="D21" t="s">
        <v>5</v>
      </c>
      <c r="E21" t="s">
        <v>36</v>
      </c>
      <c r="F21" s="4">
        <v>2</v>
      </c>
      <c r="G21" s="5" t="s">
        <v>24</v>
      </c>
      <c r="H21" s="6"/>
      <c r="I21" s="4" t="s">
        <v>8</v>
      </c>
      <c r="J21" s="4" t="s">
        <v>8</v>
      </c>
      <c r="AF21">
        <v>2</v>
      </c>
    </row>
    <row r="22" spans="4:32" x14ac:dyDescent="0.2">
      <c r="D22" t="s">
        <v>37</v>
      </c>
      <c r="E22" t="s">
        <v>38</v>
      </c>
      <c r="F22" s="4">
        <v>3</v>
      </c>
      <c r="G22" s="5" t="s">
        <v>7</v>
      </c>
      <c r="H22" s="6"/>
      <c r="I22" s="4" t="s">
        <v>8</v>
      </c>
      <c r="J22" s="4" t="s">
        <v>8</v>
      </c>
      <c r="AF22">
        <v>3</v>
      </c>
    </row>
    <row r="23" spans="4:32" x14ac:dyDescent="0.2">
      <c r="D23" t="s">
        <v>5</v>
      </c>
      <c r="E23" t="s">
        <v>39</v>
      </c>
      <c r="F23" s="4">
        <v>3</v>
      </c>
      <c r="G23" s="5" t="s">
        <v>7</v>
      </c>
      <c r="H23" s="6"/>
      <c r="I23" s="4" t="s">
        <v>8</v>
      </c>
      <c r="J23" s="4" t="s">
        <v>8</v>
      </c>
      <c r="AF23">
        <v>3</v>
      </c>
    </row>
    <row r="24" spans="4:32" x14ac:dyDescent="0.2">
      <c r="D24" t="s">
        <v>5</v>
      </c>
      <c r="E24" t="s">
        <v>40</v>
      </c>
      <c r="F24" s="4">
        <v>4</v>
      </c>
      <c r="G24" s="5" t="s">
        <v>12</v>
      </c>
      <c r="H24" s="6"/>
      <c r="I24" s="4" t="s">
        <v>8</v>
      </c>
      <c r="J24" s="4" t="s">
        <v>8</v>
      </c>
      <c r="P24" s="14"/>
      <c r="AF24">
        <v>4</v>
      </c>
    </row>
    <row r="25" spans="4:32" x14ac:dyDescent="0.2">
      <c r="D25" t="s">
        <v>37</v>
      </c>
      <c r="E25" s="21" t="s">
        <v>41</v>
      </c>
      <c r="F25" s="4"/>
      <c r="G25" s="5"/>
      <c r="H25" s="6"/>
      <c r="I25" s="4" t="s">
        <v>8</v>
      </c>
      <c r="J25" s="4" t="s">
        <v>8</v>
      </c>
      <c r="L25" s="14"/>
      <c r="O25" s="14"/>
    </row>
    <row r="26" spans="4:32" x14ac:dyDescent="0.2">
      <c r="D26" t="s">
        <v>37</v>
      </c>
      <c r="E26" t="s">
        <v>42</v>
      </c>
      <c r="F26" s="22">
        <v>3</v>
      </c>
      <c r="G26" s="23" t="s">
        <v>7</v>
      </c>
      <c r="H26" s="6">
        <v>1</v>
      </c>
      <c r="I26">
        <v>1</v>
      </c>
      <c r="J26">
        <v>5</v>
      </c>
      <c r="K26" t="s">
        <v>13</v>
      </c>
      <c r="L26" s="14">
        <f t="shared" ref="L26:L80" si="0">J26-F26</f>
        <v>2</v>
      </c>
      <c r="M26">
        <f t="shared" ref="M26:M37" si="1">IF(L26&gt;0, 1,-1)</f>
        <v>1</v>
      </c>
      <c r="AF26">
        <v>3</v>
      </c>
    </row>
    <row r="27" spans="4:32" x14ac:dyDescent="0.2">
      <c r="D27" t="s">
        <v>10</v>
      </c>
      <c r="E27" t="s">
        <v>43</v>
      </c>
      <c r="F27" s="22">
        <v>3</v>
      </c>
      <c r="G27" s="23" t="s">
        <v>7</v>
      </c>
      <c r="H27" s="6">
        <v>0.86363636363636365</v>
      </c>
      <c r="I27">
        <v>0.97727274894714355</v>
      </c>
      <c r="J27">
        <v>5</v>
      </c>
      <c r="K27" t="s">
        <v>13</v>
      </c>
      <c r="L27" s="14">
        <f t="shared" si="0"/>
        <v>2</v>
      </c>
      <c r="M27">
        <f t="shared" si="1"/>
        <v>1</v>
      </c>
      <c r="P27" s="14"/>
      <c r="AF27">
        <v>3</v>
      </c>
    </row>
    <row r="28" spans="4:32" x14ac:dyDescent="0.2">
      <c r="D28" t="s">
        <v>5</v>
      </c>
      <c r="E28" t="s">
        <v>44</v>
      </c>
      <c r="F28" s="22">
        <v>4</v>
      </c>
      <c r="G28" s="23" t="s">
        <v>12</v>
      </c>
      <c r="H28" s="6">
        <v>0.97727272727272729</v>
      </c>
      <c r="I28">
        <v>0.97727274894714355</v>
      </c>
      <c r="J28">
        <v>5</v>
      </c>
      <c r="K28" t="s">
        <v>13</v>
      </c>
      <c r="L28" s="14">
        <f t="shared" si="0"/>
        <v>1</v>
      </c>
      <c r="M28">
        <f t="shared" si="1"/>
        <v>1</v>
      </c>
      <c r="O28" s="14"/>
      <c r="R28" s="24"/>
      <c r="S28" s="24"/>
      <c r="T28" s="24"/>
      <c r="U28" s="24"/>
      <c r="V28" s="24"/>
      <c r="W28" s="24"/>
      <c r="X28" s="24"/>
      <c r="Y28" s="24"/>
      <c r="AF28">
        <v>4</v>
      </c>
    </row>
    <row r="29" spans="4:32" x14ac:dyDescent="0.2">
      <c r="D29" t="s">
        <v>10</v>
      </c>
      <c r="E29" t="s">
        <v>45</v>
      </c>
      <c r="F29" s="22">
        <v>4</v>
      </c>
      <c r="G29" s="23" t="s">
        <v>12</v>
      </c>
      <c r="H29" s="6">
        <v>0.84090909090909094</v>
      </c>
      <c r="I29">
        <v>0.95454543828964233</v>
      </c>
      <c r="J29">
        <v>5</v>
      </c>
      <c r="K29" t="s">
        <v>13</v>
      </c>
      <c r="L29" s="14">
        <f t="shared" si="0"/>
        <v>1</v>
      </c>
      <c r="M29">
        <f t="shared" si="1"/>
        <v>1</v>
      </c>
      <c r="AF29">
        <v>4</v>
      </c>
    </row>
    <row r="30" spans="4:32" x14ac:dyDescent="0.2">
      <c r="D30" t="s">
        <v>5</v>
      </c>
      <c r="E30" t="s">
        <v>46</v>
      </c>
      <c r="F30" s="22">
        <v>3</v>
      </c>
      <c r="G30" s="23" t="s">
        <v>7</v>
      </c>
      <c r="H30" s="6">
        <v>0.93181818181818177</v>
      </c>
      <c r="I30">
        <v>0.95454543828964233</v>
      </c>
      <c r="J30">
        <v>5</v>
      </c>
      <c r="K30" t="s">
        <v>13</v>
      </c>
      <c r="L30" s="14">
        <f t="shared" si="0"/>
        <v>2</v>
      </c>
      <c r="M30">
        <f t="shared" si="1"/>
        <v>1</v>
      </c>
      <c r="AF30">
        <v>3</v>
      </c>
    </row>
    <row r="31" spans="4:32" x14ac:dyDescent="0.2">
      <c r="D31" t="s">
        <v>5</v>
      </c>
      <c r="E31" t="s">
        <v>47</v>
      </c>
      <c r="F31" s="22">
        <v>4</v>
      </c>
      <c r="G31" s="23" t="s">
        <v>12</v>
      </c>
      <c r="H31" s="6">
        <v>0.93181818181818177</v>
      </c>
      <c r="I31">
        <v>0.93181818723678589</v>
      </c>
      <c r="J31">
        <v>5</v>
      </c>
      <c r="K31" t="s">
        <v>13</v>
      </c>
      <c r="L31" s="14">
        <f t="shared" si="0"/>
        <v>1</v>
      </c>
      <c r="M31">
        <f t="shared" si="1"/>
        <v>1</v>
      </c>
      <c r="P31" s="14"/>
      <c r="AF31">
        <v>4</v>
      </c>
    </row>
    <row r="32" spans="4:32" x14ac:dyDescent="0.2">
      <c r="D32" t="s">
        <v>5</v>
      </c>
      <c r="E32" t="s">
        <v>48</v>
      </c>
      <c r="F32" s="22">
        <v>4</v>
      </c>
      <c r="G32" s="23" t="s">
        <v>12</v>
      </c>
      <c r="H32" s="6">
        <v>0.93181818181818177</v>
      </c>
      <c r="I32">
        <v>0.93181818723678589</v>
      </c>
      <c r="J32">
        <v>5</v>
      </c>
      <c r="K32" t="s">
        <v>13</v>
      </c>
      <c r="L32" s="14">
        <f t="shared" si="0"/>
        <v>1</v>
      </c>
      <c r="M32">
        <f t="shared" si="1"/>
        <v>1</v>
      </c>
      <c r="O32" s="14"/>
      <c r="AF32">
        <v>4</v>
      </c>
    </row>
    <row r="33" spans="1:32" x14ac:dyDescent="0.2">
      <c r="D33" t="s">
        <v>37</v>
      </c>
      <c r="E33" t="s">
        <v>49</v>
      </c>
      <c r="F33" s="22">
        <v>3</v>
      </c>
      <c r="G33" s="23" t="s">
        <v>7</v>
      </c>
      <c r="H33" s="6">
        <v>0.95454545454545459</v>
      </c>
      <c r="I33">
        <v>0.93181818723678589</v>
      </c>
      <c r="J33">
        <v>5</v>
      </c>
      <c r="K33" t="s">
        <v>13</v>
      </c>
      <c r="L33" s="14">
        <f t="shared" si="0"/>
        <v>2</v>
      </c>
      <c r="M33">
        <f t="shared" si="1"/>
        <v>1</v>
      </c>
      <c r="AF33">
        <v>3</v>
      </c>
    </row>
    <row r="34" spans="1:32" x14ac:dyDescent="0.2">
      <c r="D34" t="s">
        <v>5</v>
      </c>
      <c r="E34" t="s">
        <v>50</v>
      </c>
      <c r="F34" s="22">
        <v>4</v>
      </c>
      <c r="G34" s="23" t="s">
        <v>12</v>
      </c>
      <c r="H34" s="6">
        <v>0.83636363636363631</v>
      </c>
      <c r="I34">
        <v>0.9272727370262146</v>
      </c>
      <c r="J34">
        <v>5</v>
      </c>
      <c r="K34" t="s">
        <v>13</v>
      </c>
      <c r="L34" s="14">
        <f t="shared" si="0"/>
        <v>1</v>
      </c>
      <c r="M34">
        <f t="shared" si="1"/>
        <v>1</v>
      </c>
      <c r="AF34">
        <v>4</v>
      </c>
    </row>
    <row r="35" spans="1:32" x14ac:dyDescent="0.2">
      <c r="D35" t="s">
        <v>37</v>
      </c>
      <c r="E35" t="s">
        <v>51</v>
      </c>
      <c r="F35" s="22">
        <v>4</v>
      </c>
      <c r="G35" s="23" t="s">
        <v>12</v>
      </c>
      <c r="H35" s="6">
        <v>0.9</v>
      </c>
      <c r="I35">
        <v>0.92272728681564331</v>
      </c>
      <c r="J35">
        <v>5</v>
      </c>
      <c r="K35" t="s">
        <v>13</v>
      </c>
      <c r="L35" s="14">
        <f t="shared" si="0"/>
        <v>1</v>
      </c>
      <c r="M35">
        <f t="shared" si="1"/>
        <v>1</v>
      </c>
      <c r="AF35">
        <v>4</v>
      </c>
    </row>
    <row r="36" spans="1:32" x14ac:dyDescent="0.2">
      <c r="D36" t="s">
        <v>5</v>
      </c>
      <c r="E36" t="s">
        <v>52</v>
      </c>
      <c r="F36" s="22">
        <v>4</v>
      </c>
      <c r="G36" s="23" t="s">
        <v>12</v>
      </c>
      <c r="H36" s="6">
        <v>0.87272727272727268</v>
      </c>
      <c r="I36">
        <v>0.91818183660507202</v>
      </c>
      <c r="J36">
        <v>5</v>
      </c>
      <c r="K36" t="s">
        <v>13</v>
      </c>
      <c r="L36" s="14">
        <f t="shared" si="0"/>
        <v>1</v>
      </c>
      <c r="M36">
        <f t="shared" si="1"/>
        <v>1</v>
      </c>
      <c r="AF36">
        <v>4</v>
      </c>
    </row>
    <row r="37" spans="1:32" x14ac:dyDescent="0.2">
      <c r="D37" t="s">
        <v>5</v>
      </c>
      <c r="E37" t="s">
        <v>53</v>
      </c>
      <c r="F37" s="22">
        <v>3</v>
      </c>
      <c r="G37" s="23" t="s">
        <v>7</v>
      </c>
      <c r="H37" s="6">
        <v>0.88636363636363635</v>
      </c>
      <c r="I37">
        <v>0.90909093618392944</v>
      </c>
      <c r="J37">
        <v>5</v>
      </c>
      <c r="K37" t="s">
        <v>13</v>
      </c>
      <c r="L37" s="14">
        <f t="shared" si="0"/>
        <v>2</v>
      </c>
      <c r="M37">
        <f t="shared" si="1"/>
        <v>1</v>
      </c>
      <c r="AF37">
        <v>3</v>
      </c>
    </row>
    <row r="38" spans="1:32" x14ac:dyDescent="0.2">
      <c r="D38" t="s">
        <v>37</v>
      </c>
      <c r="E38" t="s">
        <v>54</v>
      </c>
      <c r="F38" s="22">
        <v>5</v>
      </c>
      <c r="G38" s="23" t="s">
        <v>13</v>
      </c>
      <c r="H38" s="6">
        <v>0.84090909090909094</v>
      </c>
      <c r="I38">
        <v>0.90909093618392944</v>
      </c>
      <c r="J38">
        <v>5</v>
      </c>
      <c r="K38" t="s">
        <v>13</v>
      </c>
      <c r="L38" s="14">
        <f t="shared" si="0"/>
        <v>0</v>
      </c>
      <c r="M38">
        <v>0</v>
      </c>
      <c r="AF38">
        <v>5</v>
      </c>
    </row>
    <row r="39" spans="1:32" ht="18" x14ac:dyDescent="0.2">
      <c r="A39" s="25"/>
      <c r="D39" t="s">
        <v>5</v>
      </c>
      <c r="E39" t="s">
        <v>55</v>
      </c>
      <c r="F39" s="22">
        <v>3</v>
      </c>
      <c r="G39" s="23" t="s">
        <v>7</v>
      </c>
      <c r="H39" s="6">
        <v>0.94545454545454544</v>
      </c>
      <c r="I39">
        <v>0.89999997615814209</v>
      </c>
      <c r="J39">
        <v>4</v>
      </c>
      <c r="K39" t="s">
        <v>12</v>
      </c>
      <c r="L39" s="14">
        <f t="shared" si="0"/>
        <v>1</v>
      </c>
      <c r="M39">
        <f t="shared" ref="M39:M60" si="2">IF(L39&gt;0, 1,-1)</f>
        <v>1</v>
      </c>
      <c r="AF39">
        <v>3</v>
      </c>
    </row>
    <row r="40" spans="1:32" ht="15" x14ac:dyDescent="0.2">
      <c r="A40" s="26"/>
      <c r="D40" t="s">
        <v>37</v>
      </c>
      <c r="E40" t="s">
        <v>56</v>
      </c>
      <c r="F40" s="22">
        <v>3</v>
      </c>
      <c r="G40" s="23" t="s">
        <v>7</v>
      </c>
      <c r="H40" s="6">
        <v>0.81818181818181823</v>
      </c>
      <c r="I40">
        <v>0.88636362552642822</v>
      </c>
      <c r="J40">
        <v>4</v>
      </c>
      <c r="K40" t="s">
        <v>12</v>
      </c>
      <c r="L40" s="14">
        <f t="shared" si="0"/>
        <v>1</v>
      </c>
      <c r="M40">
        <f t="shared" si="2"/>
        <v>1</v>
      </c>
      <c r="AF40">
        <v>3</v>
      </c>
    </row>
    <row r="41" spans="1:32" x14ac:dyDescent="0.2">
      <c r="D41" t="s">
        <v>5</v>
      </c>
      <c r="E41" t="s">
        <v>57</v>
      </c>
      <c r="F41" s="22">
        <v>1</v>
      </c>
      <c r="G41" s="23" t="s">
        <v>26</v>
      </c>
      <c r="H41" s="6">
        <v>0.86363636363636365</v>
      </c>
      <c r="I41">
        <v>0.88636362552642822</v>
      </c>
      <c r="J41">
        <v>4</v>
      </c>
      <c r="K41" t="s">
        <v>12</v>
      </c>
      <c r="L41" s="14">
        <f t="shared" si="0"/>
        <v>3</v>
      </c>
      <c r="M41">
        <f t="shared" si="2"/>
        <v>1</v>
      </c>
      <c r="AF41">
        <v>1</v>
      </c>
    </row>
    <row r="42" spans="1:32" x14ac:dyDescent="0.2">
      <c r="D42" t="s">
        <v>37</v>
      </c>
      <c r="E42" t="s">
        <v>58</v>
      </c>
      <c r="F42" s="22">
        <v>3</v>
      </c>
      <c r="G42" s="23" t="s">
        <v>7</v>
      </c>
      <c r="H42" s="6">
        <v>0.93181818181818177</v>
      </c>
      <c r="I42">
        <v>0.88636362552642822</v>
      </c>
      <c r="J42">
        <v>4</v>
      </c>
      <c r="K42" t="s">
        <v>12</v>
      </c>
      <c r="L42" s="14">
        <f t="shared" si="0"/>
        <v>1</v>
      </c>
      <c r="M42">
        <f t="shared" si="2"/>
        <v>1</v>
      </c>
      <c r="AF42">
        <v>3</v>
      </c>
    </row>
    <row r="43" spans="1:32" x14ac:dyDescent="0.2">
      <c r="D43" t="s">
        <v>10</v>
      </c>
      <c r="E43" t="s">
        <v>59</v>
      </c>
      <c r="F43" s="22">
        <v>3</v>
      </c>
      <c r="G43" s="23" t="s">
        <v>7</v>
      </c>
      <c r="H43" s="6">
        <v>0.85454545454545461</v>
      </c>
      <c r="I43">
        <v>0.87727272510528564</v>
      </c>
      <c r="J43">
        <v>4</v>
      </c>
      <c r="K43" t="s">
        <v>12</v>
      </c>
      <c r="L43" s="14">
        <f t="shared" si="0"/>
        <v>1</v>
      </c>
      <c r="M43">
        <f t="shared" si="2"/>
        <v>1</v>
      </c>
      <c r="AF43">
        <v>3</v>
      </c>
    </row>
    <row r="44" spans="1:32" x14ac:dyDescent="0.2">
      <c r="D44" t="s">
        <v>5</v>
      </c>
      <c r="E44" t="s">
        <v>60</v>
      </c>
      <c r="F44" s="22">
        <v>4</v>
      </c>
      <c r="G44" s="23" t="s">
        <v>12</v>
      </c>
      <c r="H44" s="6">
        <v>0.85</v>
      </c>
      <c r="I44">
        <v>0.87272727489471436</v>
      </c>
      <c r="J44">
        <v>4</v>
      </c>
      <c r="K44" t="s">
        <v>12</v>
      </c>
      <c r="L44" s="14">
        <f t="shared" si="0"/>
        <v>0</v>
      </c>
      <c r="M44">
        <f t="shared" si="2"/>
        <v>-1</v>
      </c>
      <c r="P44" s="14"/>
      <c r="AF44">
        <v>4</v>
      </c>
    </row>
    <row r="45" spans="1:32" x14ac:dyDescent="0.2">
      <c r="D45" t="s">
        <v>37</v>
      </c>
      <c r="E45" t="s">
        <v>61</v>
      </c>
      <c r="F45" s="22">
        <v>4</v>
      </c>
      <c r="G45" s="23" t="s">
        <v>12</v>
      </c>
      <c r="H45" s="6">
        <v>0.79545454545454541</v>
      </c>
      <c r="I45">
        <v>0.86363637447357178</v>
      </c>
      <c r="J45">
        <v>4</v>
      </c>
      <c r="K45" t="s">
        <v>12</v>
      </c>
      <c r="L45" s="14">
        <f t="shared" si="0"/>
        <v>0</v>
      </c>
      <c r="M45">
        <f t="shared" si="2"/>
        <v>-1</v>
      </c>
      <c r="O45" s="14"/>
      <c r="AF45">
        <v>4</v>
      </c>
    </row>
    <row r="46" spans="1:32" x14ac:dyDescent="0.2">
      <c r="D46" t="s">
        <v>37</v>
      </c>
      <c r="E46" t="s">
        <v>62</v>
      </c>
      <c r="F46" s="22">
        <v>2</v>
      </c>
      <c r="G46" s="23" t="s">
        <v>24</v>
      </c>
      <c r="H46" s="6">
        <v>0.86363636363636365</v>
      </c>
      <c r="I46">
        <v>0.86363637447357178</v>
      </c>
      <c r="J46">
        <v>4</v>
      </c>
      <c r="K46" t="s">
        <v>12</v>
      </c>
      <c r="L46" s="14">
        <f t="shared" si="0"/>
        <v>2</v>
      </c>
      <c r="M46">
        <f t="shared" si="2"/>
        <v>1</v>
      </c>
      <c r="AF46">
        <v>2</v>
      </c>
    </row>
    <row r="47" spans="1:32" x14ac:dyDescent="0.2">
      <c r="D47" t="s">
        <v>37</v>
      </c>
      <c r="E47" t="s">
        <v>63</v>
      </c>
      <c r="F47" s="22">
        <v>4</v>
      </c>
      <c r="G47" s="23" t="s">
        <v>12</v>
      </c>
      <c r="H47" s="6">
        <v>0.95454545454545459</v>
      </c>
      <c r="I47">
        <v>0.86363637447357178</v>
      </c>
      <c r="J47">
        <v>4</v>
      </c>
      <c r="K47" t="s">
        <v>12</v>
      </c>
      <c r="L47" s="14">
        <f t="shared" si="0"/>
        <v>0</v>
      </c>
      <c r="M47">
        <f t="shared" si="2"/>
        <v>-1</v>
      </c>
      <c r="AF47">
        <v>4</v>
      </c>
    </row>
    <row r="48" spans="1:32" x14ac:dyDescent="0.2">
      <c r="D48" t="s">
        <v>37</v>
      </c>
      <c r="E48" t="s">
        <v>64</v>
      </c>
      <c r="F48" s="22">
        <v>4</v>
      </c>
      <c r="G48" s="23" t="s">
        <v>12</v>
      </c>
      <c r="H48" s="6">
        <v>0.95454545454545459</v>
      </c>
      <c r="I48">
        <v>0.86363637447357178</v>
      </c>
      <c r="J48">
        <v>4</v>
      </c>
      <c r="K48" t="s">
        <v>12</v>
      </c>
      <c r="L48" s="14">
        <f t="shared" si="0"/>
        <v>0</v>
      </c>
      <c r="M48">
        <f t="shared" si="2"/>
        <v>-1</v>
      </c>
      <c r="AF48">
        <v>4</v>
      </c>
    </row>
    <row r="49" spans="4:32" x14ac:dyDescent="0.2">
      <c r="D49" t="s">
        <v>37</v>
      </c>
      <c r="E49" t="s">
        <v>65</v>
      </c>
      <c r="F49" s="22">
        <v>4</v>
      </c>
      <c r="G49" s="23" t="s">
        <v>12</v>
      </c>
      <c r="H49" s="6">
        <v>0.82272727272727275</v>
      </c>
      <c r="I49">
        <v>0.84545457363128662</v>
      </c>
      <c r="J49">
        <v>4</v>
      </c>
      <c r="K49" t="s">
        <v>12</v>
      </c>
      <c r="L49" s="14">
        <f t="shared" si="0"/>
        <v>0</v>
      </c>
      <c r="M49">
        <f t="shared" si="2"/>
        <v>-1</v>
      </c>
      <c r="O49" s="14"/>
      <c r="AF49">
        <v>4</v>
      </c>
    </row>
    <row r="50" spans="4:32" x14ac:dyDescent="0.2">
      <c r="D50" t="s">
        <v>10</v>
      </c>
      <c r="E50" t="s">
        <v>66</v>
      </c>
      <c r="F50" s="22">
        <v>4</v>
      </c>
      <c r="G50" s="23" t="s">
        <v>12</v>
      </c>
      <c r="H50" s="6">
        <v>0.82272727272727275</v>
      </c>
      <c r="I50">
        <v>0.84545457363128662</v>
      </c>
      <c r="J50">
        <v>4</v>
      </c>
      <c r="K50" t="s">
        <v>12</v>
      </c>
      <c r="L50" s="14">
        <f t="shared" si="0"/>
        <v>0</v>
      </c>
      <c r="M50">
        <f t="shared" si="2"/>
        <v>-1</v>
      </c>
      <c r="AF50">
        <v>4</v>
      </c>
    </row>
    <row r="51" spans="4:32" x14ac:dyDescent="0.2">
      <c r="D51" t="s">
        <v>37</v>
      </c>
      <c r="E51" t="s">
        <v>67</v>
      </c>
      <c r="F51" s="22">
        <v>3</v>
      </c>
      <c r="G51" s="23" t="s">
        <v>7</v>
      </c>
      <c r="H51" s="6">
        <v>0.82272727272727275</v>
      </c>
      <c r="I51">
        <v>0.84545457363128662</v>
      </c>
      <c r="J51">
        <v>4</v>
      </c>
      <c r="K51" t="s">
        <v>12</v>
      </c>
      <c r="L51" s="14">
        <f t="shared" si="0"/>
        <v>1</v>
      </c>
      <c r="M51">
        <f t="shared" si="2"/>
        <v>1</v>
      </c>
      <c r="AF51">
        <v>3</v>
      </c>
    </row>
    <row r="52" spans="4:32" x14ac:dyDescent="0.2">
      <c r="D52" t="s">
        <v>5</v>
      </c>
      <c r="E52" t="s">
        <v>68</v>
      </c>
      <c r="F52" s="22">
        <v>2</v>
      </c>
      <c r="G52" s="23" t="s">
        <v>24</v>
      </c>
      <c r="H52" s="6">
        <v>0.86363636363636365</v>
      </c>
      <c r="I52">
        <v>0.84090906381607056</v>
      </c>
      <c r="J52">
        <v>4</v>
      </c>
      <c r="K52" t="s">
        <v>12</v>
      </c>
      <c r="L52" s="14">
        <f t="shared" si="0"/>
        <v>2</v>
      </c>
      <c r="M52">
        <f t="shared" si="2"/>
        <v>1</v>
      </c>
      <c r="P52" s="14"/>
      <c r="AF52">
        <v>2</v>
      </c>
    </row>
    <row r="53" spans="4:32" x14ac:dyDescent="0.2">
      <c r="D53" t="s">
        <v>37</v>
      </c>
      <c r="E53" t="s">
        <v>69</v>
      </c>
      <c r="F53" s="22">
        <v>3</v>
      </c>
      <c r="G53" s="23" t="s">
        <v>7</v>
      </c>
      <c r="H53" s="6">
        <v>0.95454545454545459</v>
      </c>
      <c r="I53">
        <v>0.84090906381607056</v>
      </c>
      <c r="J53">
        <v>4</v>
      </c>
      <c r="K53" t="s">
        <v>12</v>
      </c>
      <c r="L53" s="14">
        <f t="shared" si="0"/>
        <v>1</v>
      </c>
      <c r="M53">
        <f t="shared" si="2"/>
        <v>1</v>
      </c>
      <c r="AF53">
        <v>3</v>
      </c>
    </row>
    <row r="54" spans="4:32" x14ac:dyDescent="0.2">
      <c r="D54" t="s">
        <v>37</v>
      </c>
      <c r="E54" t="s">
        <v>70</v>
      </c>
      <c r="F54" s="22">
        <v>3</v>
      </c>
      <c r="G54" s="23" t="s">
        <v>7</v>
      </c>
      <c r="H54" s="6">
        <v>0.84090909090909094</v>
      </c>
      <c r="I54">
        <v>0.84090906381607056</v>
      </c>
      <c r="J54">
        <v>4</v>
      </c>
      <c r="K54" t="s">
        <v>12</v>
      </c>
      <c r="L54" s="14">
        <f t="shared" si="0"/>
        <v>1</v>
      </c>
      <c r="M54">
        <f t="shared" si="2"/>
        <v>1</v>
      </c>
      <c r="AF54">
        <v>3</v>
      </c>
    </row>
    <row r="55" spans="4:32" x14ac:dyDescent="0.2">
      <c r="D55" t="s">
        <v>37</v>
      </c>
      <c r="E55" t="s">
        <v>71</v>
      </c>
      <c r="F55" s="22">
        <v>2</v>
      </c>
      <c r="G55" s="23" t="s">
        <v>24</v>
      </c>
      <c r="H55" s="6">
        <v>0.91363636363636369</v>
      </c>
      <c r="I55">
        <v>0.84090906381607056</v>
      </c>
      <c r="J55">
        <v>4</v>
      </c>
      <c r="K55" t="s">
        <v>12</v>
      </c>
      <c r="L55" s="14">
        <f t="shared" si="0"/>
        <v>2</v>
      </c>
      <c r="M55">
        <f t="shared" si="2"/>
        <v>1</v>
      </c>
      <c r="AF55">
        <v>2</v>
      </c>
    </row>
    <row r="56" spans="4:32" x14ac:dyDescent="0.2">
      <c r="D56" t="s">
        <v>37</v>
      </c>
      <c r="E56" t="s">
        <v>72</v>
      </c>
      <c r="F56" s="22">
        <v>3</v>
      </c>
      <c r="G56" s="23" t="s">
        <v>7</v>
      </c>
      <c r="H56" s="6">
        <v>0.86818181818181828</v>
      </c>
      <c r="I56">
        <v>0.81818181276321411</v>
      </c>
      <c r="J56">
        <v>4</v>
      </c>
      <c r="K56" t="s">
        <v>12</v>
      </c>
      <c r="L56" s="14">
        <f t="shared" si="0"/>
        <v>1</v>
      </c>
      <c r="M56">
        <f t="shared" si="2"/>
        <v>1</v>
      </c>
      <c r="AF56">
        <v>3</v>
      </c>
    </row>
    <row r="57" spans="4:32" x14ac:dyDescent="0.2">
      <c r="D57" t="s">
        <v>10</v>
      </c>
      <c r="E57" t="s">
        <v>73</v>
      </c>
      <c r="F57" s="22">
        <v>3</v>
      </c>
      <c r="G57" s="23" t="s">
        <v>7</v>
      </c>
      <c r="H57" s="6">
        <v>0.79545454545454541</v>
      </c>
      <c r="I57">
        <v>0.81818181276321411</v>
      </c>
      <c r="J57">
        <v>4</v>
      </c>
      <c r="K57" t="s">
        <v>12</v>
      </c>
      <c r="L57" s="14">
        <f t="shared" si="0"/>
        <v>1</v>
      </c>
      <c r="M57">
        <f t="shared" si="2"/>
        <v>1</v>
      </c>
      <c r="AF57">
        <v>3</v>
      </c>
    </row>
    <row r="58" spans="4:32" x14ac:dyDescent="0.2">
      <c r="D58" t="s">
        <v>37</v>
      </c>
      <c r="E58" t="s">
        <v>74</v>
      </c>
      <c r="F58" s="22">
        <v>2</v>
      </c>
      <c r="G58" s="23" t="s">
        <v>24</v>
      </c>
      <c r="H58" s="6">
        <v>0.74090909090909096</v>
      </c>
      <c r="I58">
        <v>0.81363636255264282</v>
      </c>
      <c r="J58">
        <v>4</v>
      </c>
      <c r="K58" t="s">
        <v>12</v>
      </c>
      <c r="L58" s="14">
        <f t="shared" si="0"/>
        <v>2</v>
      </c>
      <c r="M58">
        <f t="shared" si="2"/>
        <v>1</v>
      </c>
      <c r="AF58">
        <v>2</v>
      </c>
    </row>
    <row r="59" spans="4:32" x14ac:dyDescent="0.2">
      <c r="D59" t="s">
        <v>5</v>
      </c>
      <c r="E59" t="s">
        <v>75</v>
      </c>
      <c r="F59" s="22">
        <v>3</v>
      </c>
      <c r="G59" s="23" t="s">
        <v>7</v>
      </c>
      <c r="H59" s="6">
        <v>0.8136363636363636</v>
      </c>
      <c r="I59">
        <v>0.81363636255264282</v>
      </c>
      <c r="J59">
        <v>4</v>
      </c>
      <c r="K59" t="s">
        <v>12</v>
      </c>
      <c r="L59" s="14">
        <f t="shared" si="0"/>
        <v>1</v>
      </c>
      <c r="M59">
        <f t="shared" si="2"/>
        <v>1</v>
      </c>
      <c r="AF59">
        <v>3</v>
      </c>
    </row>
    <row r="60" spans="4:32" x14ac:dyDescent="0.2">
      <c r="D60" t="s">
        <v>10</v>
      </c>
      <c r="E60" t="s">
        <v>76</v>
      </c>
      <c r="F60" s="22">
        <v>2</v>
      </c>
      <c r="G60" s="23" t="s">
        <v>24</v>
      </c>
      <c r="H60" s="6">
        <v>0.82272727272727275</v>
      </c>
      <c r="I60">
        <v>0.81363636255264282</v>
      </c>
      <c r="J60">
        <v>4</v>
      </c>
      <c r="K60" t="s">
        <v>12</v>
      </c>
      <c r="L60" s="14">
        <f t="shared" si="0"/>
        <v>2</v>
      </c>
      <c r="M60">
        <f t="shared" si="2"/>
        <v>1</v>
      </c>
      <c r="AF60">
        <v>2</v>
      </c>
    </row>
    <row r="61" spans="4:32" x14ac:dyDescent="0.2">
      <c r="D61" t="s">
        <v>37</v>
      </c>
      <c r="E61" t="s">
        <v>77</v>
      </c>
      <c r="F61" s="22">
        <v>4</v>
      </c>
      <c r="G61" s="23" t="s">
        <v>12</v>
      </c>
      <c r="H61" s="6">
        <v>0.86818181818181828</v>
      </c>
      <c r="I61">
        <v>0.80000001192092896</v>
      </c>
      <c r="J61">
        <v>3</v>
      </c>
      <c r="K61" t="s">
        <v>7</v>
      </c>
      <c r="L61" s="14">
        <f t="shared" si="0"/>
        <v>-1</v>
      </c>
      <c r="M61">
        <v>0</v>
      </c>
      <c r="AF61">
        <v>4</v>
      </c>
    </row>
    <row r="62" spans="4:32" x14ac:dyDescent="0.2">
      <c r="D62" t="s">
        <v>5</v>
      </c>
      <c r="E62" t="s">
        <v>78</v>
      </c>
      <c r="F62" s="22">
        <v>3</v>
      </c>
      <c r="G62" s="23" t="s">
        <v>7</v>
      </c>
      <c r="H62" s="6">
        <v>0.86363636363636365</v>
      </c>
      <c r="I62">
        <v>0.79545456171035767</v>
      </c>
      <c r="J62">
        <v>3</v>
      </c>
      <c r="K62" t="s">
        <v>7</v>
      </c>
      <c r="L62" s="14">
        <f t="shared" si="0"/>
        <v>0</v>
      </c>
      <c r="M62">
        <f>IF(L62&gt;0, 1,-1)</f>
        <v>-1</v>
      </c>
      <c r="AF62">
        <v>3</v>
      </c>
    </row>
    <row r="63" spans="4:32" x14ac:dyDescent="0.2">
      <c r="D63" t="s">
        <v>37</v>
      </c>
      <c r="E63" t="s">
        <v>79</v>
      </c>
      <c r="F63" s="22">
        <v>2</v>
      </c>
      <c r="G63" s="23" t="s">
        <v>24</v>
      </c>
      <c r="H63" s="6">
        <v>0.76818181818181808</v>
      </c>
      <c r="I63">
        <v>0.77272725105285645</v>
      </c>
      <c r="J63">
        <v>3</v>
      </c>
      <c r="K63" t="s">
        <v>7</v>
      </c>
      <c r="L63" s="14">
        <f t="shared" si="0"/>
        <v>1</v>
      </c>
      <c r="M63">
        <f>IF(L63&gt;0, 1,-1)</f>
        <v>1</v>
      </c>
      <c r="AF63">
        <v>2</v>
      </c>
    </row>
    <row r="64" spans="4:32" x14ac:dyDescent="0.2">
      <c r="D64" t="s">
        <v>10</v>
      </c>
      <c r="E64" t="s">
        <v>80</v>
      </c>
      <c r="F64" s="22">
        <v>2</v>
      </c>
      <c r="G64" s="23" t="s">
        <v>24</v>
      </c>
      <c r="H64" s="6">
        <v>0.78636363636363638</v>
      </c>
      <c r="I64">
        <v>0.76363635063171387</v>
      </c>
      <c r="J64">
        <v>3</v>
      </c>
      <c r="K64" t="s">
        <v>7</v>
      </c>
      <c r="L64" s="14">
        <f t="shared" si="0"/>
        <v>1</v>
      </c>
      <c r="M64">
        <f>IF(L64&gt;0, 1,-1)</f>
        <v>1</v>
      </c>
      <c r="AF64">
        <v>2</v>
      </c>
    </row>
    <row r="65" spans="4:32" x14ac:dyDescent="0.2">
      <c r="D65" t="s">
        <v>5</v>
      </c>
      <c r="E65" t="s">
        <v>81</v>
      </c>
      <c r="F65" s="22">
        <v>3</v>
      </c>
      <c r="G65" s="23" t="s">
        <v>7</v>
      </c>
      <c r="H65" s="6">
        <v>0.70454545454545459</v>
      </c>
      <c r="I65">
        <v>0.75</v>
      </c>
      <c r="J65">
        <v>3</v>
      </c>
      <c r="K65" t="s">
        <v>7</v>
      </c>
      <c r="L65" s="14">
        <f t="shared" si="0"/>
        <v>0</v>
      </c>
      <c r="M65">
        <f>IF(L65&gt;0, 1,-1)</f>
        <v>-1</v>
      </c>
      <c r="AF65">
        <v>3</v>
      </c>
    </row>
    <row r="66" spans="4:32" x14ac:dyDescent="0.2">
      <c r="D66" t="s">
        <v>5</v>
      </c>
      <c r="E66" t="s">
        <v>82</v>
      </c>
      <c r="F66" s="22">
        <v>4</v>
      </c>
      <c r="G66" s="23" t="s">
        <v>12</v>
      </c>
      <c r="H66" s="6">
        <v>0.79545454545454541</v>
      </c>
      <c r="I66">
        <v>0.75</v>
      </c>
      <c r="J66">
        <v>3</v>
      </c>
      <c r="K66" t="s">
        <v>7</v>
      </c>
      <c r="L66" s="14">
        <f t="shared" si="0"/>
        <v>-1</v>
      </c>
      <c r="M66">
        <v>0</v>
      </c>
      <c r="AF66">
        <v>4</v>
      </c>
    </row>
    <row r="67" spans="4:32" x14ac:dyDescent="0.2">
      <c r="D67" t="s">
        <v>37</v>
      </c>
      <c r="E67" t="s">
        <v>83</v>
      </c>
      <c r="F67" s="22">
        <v>2</v>
      </c>
      <c r="G67" s="23" t="s">
        <v>24</v>
      </c>
      <c r="H67" s="6">
        <v>0.56818181818181823</v>
      </c>
      <c r="I67">
        <v>0.72727274894714355</v>
      </c>
      <c r="J67">
        <v>3</v>
      </c>
      <c r="K67" t="s">
        <v>7</v>
      </c>
      <c r="L67" s="14">
        <f t="shared" si="0"/>
        <v>1</v>
      </c>
      <c r="M67">
        <f>IF(L67&gt;0, 1,-1)</f>
        <v>1</v>
      </c>
      <c r="AF67">
        <v>2</v>
      </c>
    </row>
    <row r="68" spans="4:32" x14ac:dyDescent="0.2">
      <c r="D68" t="s">
        <v>5</v>
      </c>
      <c r="E68" t="s">
        <v>84</v>
      </c>
      <c r="F68" s="22">
        <v>3</v>
      </c>
      <c r="G68" s="23" t="s">
        <v>7</v>
      </c>
      <c r="H68" s="6">
        <v>0.72727272727272729</v>
      </c>
      <c r="I68">
        <v>0.72727274894714355</v>
      </c>
      <c r="J68">
        <v>3</v>
      </c>
      <c r="K68" t="s">
        <v>7</v>
      </c>
      <c r="L68" s="14">
        <f t="shared" si="0"/>
        <v>0</v>
      </c>
      <c r="M68">
        <f>IF(L68&gt;0, 1,-1)</f>
        <v>-1</v>
      </c>
      <c r="AF68">
        <v>3</v>
      </c>
    </row>
    <row r="69" spans="4:32" x14ac:dyDescent="0.2">
      <c r="D69" t="s">
        <v>37</v>
      </c>
      <c r="E69" t="s">
        <v>85</v>
      </c>
      <c r="F69" s="22">
        <v>3</v>
      </c>
      <c r="G69" s="23" t="s">
        <v>7</v>
      </c>
      <c r="H69" s="6">
        <v>0.70909090909090911</v>
      </c>
      <c r="I69">
        <v>0.70909088850021362</v>
      </c>
      <c r="J69">
        <v>3</v>
      </c>
      <c r="K69" t="s">
        <v>7</v>
      </c>
      <c r="L69" s="14">
        <f t="shared" si="0"/>
        <v>0</v>
      </c>
      <c r="M69">
        <f>IF(L69&gt;0, 1,-1)</f>
        <v>-1</v>
      </c>
      <c r="P69" s="14"/>
      <c r="AF69">
        <v>3</v>
      </c>
    </row>
    <row r="70" spans="4:32" x14ac:dyDescent="0.2">
      <c r="D70" t="s">
        <v>37</v>
      </c>
      <c r="E70" t="s">
        <v>86</v>
      </c>
      <c r="F70" s="22">
        <v>3</v>
      </c>
      <c r="G70" s="23" t="s">
        <v>7</v>
      </c>
      <c r="H70" s="6">
        <v>0.84090909090909094</v>
      </c>
      <c r="I70">
        <v>0.70454543828964233</v>
      </c>
      <c r="J70">
        <v>3</v>
      </c>
      <c r="K70" t="s">
        <v>7</v>
      </c>
      <c r="L70" s="14">
        <f t="shared" si="0"/>
        <v>0</v>
      </c>
      <c r="M70">
        <f>IF(L70&gt;0, 1,-1)</f>
        <v>-1</v>
      </c>
      <c r="O70" s="14"/>
      <c r="AF70">
        <v>3</v>
      </c>
    </row>
    <row r="71" spans="4:32" x14ac:dyDescent="0.2">
      <c r="D71" t="s">
        <v>5</v>
      </c>
      <c r="E71" t="s">
        <v>87</v>
      </c>
      <c r="F71" s="22">
        <v>4</v>
      </c>
      <c r="G71" s="23" t="s">
        <v>12</v>
      </c>
      <c r="H71" s="6">
        <v>0.65</v>
      </c>
      <c r="I71">
        <v>0.68181818723678589</v>
      </c>
      <c r="J71">
        <v>2</v>
      </c>
      <c r="K71" t="s">
        <v>24</v>
      </c>
      <c r="L71" s="14">
        <f t="shared" si="0"/>
        <v>-2</v>
      </c>
      <c r="M71">
        <v>0</v>
      </c>
      <c r="O71" s="14"/>
      <c r="P71" s="14"/>
      <c r="AF71">
        <v>4</v>
      </c>
    </row>
    <row r="72" spans="4:32" x14ac:dyDescent="0.2">
      <c r="D72" t="s">
        <v>5</v>
      </c>
      <c r="E72" s="21" t="s">
        <v>88</v>
      </c>
      <c r="F72" s="22">
        <v>2</v>
      </c>
      <c r="G72" s="23" t="s">
        <v>24</v>
      </c>
      <c r="H72" s="6">
        <v>0.68181818181818177</v>
      </c>
      <c r="I72">
        <v>0.68181818723678589</v>
      </c>
      <c r="J72">
        <v>2</v>
      </c>
      <c r="K72" t="s">
        <v>24</v>
      </c>
      <c r="L72" s="14">
        <f t="shared" si="0"/>
        <v>0</v>
      </c>
      <c r="M72">
        <f>IF(L72&gt;0, 1,-1)</f>
        <v>-1</v>
      </c>
      <c r="P72" s="14"/>
      <c r="AF72">
        <v>2</v>
      </c>
    </row>
    <row r="73" spans="4:32" x14ac:dyDescent="0.2">
      <c r="D73" t="s">
        <v>5</v>
      </c>
      <c r="E73" t="s">
        <v>89</v>
      </c>
      <c r="F73" s="22">
        <v>4</v>
      </c>
      <c r="G73" s="23" t="s">
        <v>12</v>
      </c>
      <c r="H73" s="6">
        <v>0.84545454545454557</v>
      </c>
      <c r="I73">
        <v>0.66363638639450073</v>
      </c>
      <c r="J73">
        <v>2</v>
      </c>
      <c r="K73" t="s">
        <v>24</v>
      </c>
      <c r="L73" s="14">
        <f t="shared" si="0"/>
        <v>-2</v>
      </c>
      <c r="M73">
        <v>0</v>
      </c>
      <c r="O73" s="14"/>
      <c r="AF73">
        <v>4</v>
      </c>
    </row>
    <row r="74" spans="4:32" x14ac:dyDescent="0.2">
      <c r="D74" t="s">
        <v>5</v>
      </c>
      <c r="E74" t="s">
        <v>90</v>
      </c>
      <c r="F74" s="22">
        <v>4</v>
      </c>
      <c r="G74" s="23" t="s">
        <v>12</v>
      </c>
      <c r="H74" s="6">
        <v>0.64090909090909087</v>
      </c>
      <c r="I74">
        <v>0.61818182468414307</v>
      </c>
      <c r="J74">
        <v>2</v>
      </c>
      <c r="K74" t="s">
        <v>24</v>
      </c>
      <c r="L74" s="14">
        <f t="shared" si="0"/>
        <v>-2</v>
      </c>
      <c r="M74">
        <v>0</v>
      </c>
      <c r="AF74">
        <v>4</v>
      </c>
    </row>
    <row r="75" spans="4:32" x14ac:dyDescent="0.2">
      <c r="D75" t="s">
        <v>10</v>
      </c>
      <c r="E75" t="s">
        <v>91</v>
      </c>
      <c r="F75" s="22">
        <v>3</v>
      </c>
      <c r="G75" s="23" t="s">
        <v>7</v>
      </c>
      <c r="H75" s="6">
        <v>0.63636363636363635</v>
      </c>
      <c r="I75">
        <v>0.61363637447357178</v>
      </c>
      <c r="J75">
        <v>2</v>
      </c>
      <c r="K75" t="s">
        <v>24</v>
      </c>
      <c r="L75" s="14">
        <f t="shared" si="0"/>
        <v>-1</v>
      </c>
      <c r="M75">
        <f>IF(L75&gt;0, 1,-1)</f>
        <v>-1</v>
      </c>
      <c r="AF75">
        <v>3</v>
      </c>
    </row>
    <row r="76" spans="4:32" x14ac:dyDescent="0.2">
      <c r="D76" t="s">
        <v>5</v>
      </c>
      <c r="E76" t="s">
        <v>92</v>
      </c>
      <c r="F76" s="22">
        <v>3</v>
      </c>
      <c r="G76" s="23" t="s">
        <v>7</v>
      </c>
      <c r="H76" s="6">
        <v>0.53181818181818175</v>
      </c>
      <c r="I76">
        <v>0.60000002384185791</v>
      </c>
      <c r="J76">
        <v>2</v>
      </c>
      <c r="K76" t="s">
        <v>24</v>
      </c>
      <c r="L76" s="14">
        <f t="shared" si="0"/>
        <v>-1</v>
      </c>
      <c r="M76">
        <v>0</v>
      </c>
      <c r="AF76">
        <v>3</v>
      </c>
    </row>
    <row r="77" spans="4:32" x14ac:dyDescent="0.2">
      <c r="D77" t="s">
        <v>5</v>
      </c>
      <c r="E77" s="21" t="s">
        <v>93</v>
      </c>
      <c r="F77" s="22">
        <v>2</v>
      </c>
      <c r="G77" s="23" t="s">
        <v>24</v>
      </c>
      <c r="H77" s="6">
        <v>0.70909090909090911</v>
      </c>
      <c r="I77">
        <v>0.59545457363128662</v>
      </c>
      <c r="J77">
        <v>1</v>
      </c>
      <c r="K77" t="s">
        <v>26</v>
      </c>
      <c r="L77" s="14">
        <f t="shared" si="0"/>
        <v>-1</v>
      </c>
      <c r="M77">
        <f>IF(L77&gt;0, 1,-1)</f>
        <v>-1</v>
      </c>
      <c r="P77" s="14"/>
      <c r="AF77">
        <v>2</v>
      </c>
    </row>
    <row r="78" spans="4:32" x14ac:dyDescent="0.2">
      <c r="D78" t="s">
        <v>5</v>
      </c>
      <c r="E78" t="s">
        <v>94</v>
      </c>
      <c r="F78" s="22">
        <v>4</v>
      </c>
      <c r="G78" s="23" t="s">
        <v>12</v>
      </c>
      <c r="H78" s="6">
        <v>0.61363636363636365</v>
      </c>
      <c r="I78">
        <v>0.59090906381607056</v>
      </c>
      <c r="J78">
        <v>1</v>
      </c>
      <c r="K78" t="s">
        <v>26</v>
      </c>
      <c r="L78" s="14">
        <f t="shared" si="0"/>
        <v>-3</v>
      </c>
      <c r="M78">
        <f>IF(L78&gt;0, 1,-1)</f>
        <v>-1</v>
      </c>
      <c r="O78" s="14"/>
      <c r="AF78">
        <v>4</v>
      </c>
    </row>
    <row r="79" spans="4:32" x14ac:dyDescent="0.2">
      <c r="D79" t="s">
        <v>37</v>
      </c>
      <c r="E79" t="s">
        <v>95</v>
      </c>
      <c r="F79" s="22">
        <v>2</v>
      </c>
      <c r="G79" s="23" t="s">
        <v>24</v>
      </c>
      <c r="H79" s="6">
        <v>0.52727272727272723</v>
      </c>
      <c r="I79">
        <v>0.55000001192092896</v>
      </c>
      <c r="J79">
        <v>1</v>
      </c>
      <c r="K79" t="s">
        <v>26</v>
      </c>
      <c r="L79" s="14">
        <f t="shared" si="0"/>
        <v>-1</v>
      </c>
      <c r="M79">
        <f>IF(L79&gt;0, 1,-1)</f>
        <v>-1</v>
      </c>
      <c r="AF79">
        <v>2</v>
      </c>
    </row>
    <row r="80" spans="4:32" x14ac:dyDescent="0.2">
      <c r="D80" t="s">
        <v>37</v>
      </c>
      <c r="E80" t="s">
        <v>96</v>
      </c>
      <c r="F80" s="22">
        <v>3</v>
      </c>
      <c r="G80" s="23" t="s">
        <v>7</v>
      </c>
      <c r="H80" s="6">
        <v>0.54545454545454541</v>
      </c>
      <c r="I80">
        <v>0.54545456171035767</v>
      </c>
      <c r="J80">
        <v>1</v>
      </c>
      <c r="K80" t="s">
        <v>26</v>
      </c>
      <c r="L80" s="14">
        <f t="shared" si="0"/>
        <v>-2</v>
      </c>
      <c r="M80">
        <v>0</v>
      </c>
      <c r="AF80">
        <v>3</v>
      </c>
    </row>
    <row r="81" spans="4:32" x14ac:dyDescent="0.2">
      <c r="D81" t="s">
        <v>10</v>
      </c>
      <c r="E81" t="s">
        <v>97</v>
      </c>
      <c r="F81" s="22">
        <v>3</v>
      </c>
      <c r="G81" s="23" t="s">
        <v>7</v>
      </c>
      <c r="H81" s="6">
        <v>0</v>
      </c>
      <c r="I81">
        <v>0</v>
      </c>
      <c r="J81">
        <v>1</v>
      </c>
      <c r="K81" t="s">
        <v>26</v>
      </c>
      <c r="L81" s="14" t="s">
        <v>28</v>
      </c>
      <c r="M81">
        <v>-1</v>
      </c>
      <c r="AF81">
        <v>3</v>
      </c>
    </row>
  </sheetData>
  <autoFilter ref="D6:AD81">
    <sortState ref="D2:AD76">
      <sortCondition descending="1" ref="I1:I76"/>
    </sortState>
  </autoFilter>
  <hyperlinks>
    <hyperlink ref="A1" r:id="rId1" display="https://doi.org/10.1787/6acb4dc0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2019-11-05T13:11:18Z</dcterms:created>
  <dcterms:modified xsi:type="dcterms:W3CDTF">2019-11-25T16:31:05Z</dcterms:modified>
</cp:coreProperties>
</file>