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4"/>
  </bookViews>
  <sheets>
    <sheet name="HE8_E" sheetId="1" r:id="rId1"/>
    <sheet name="Data for Fig 1 &amp; 2" sheetId="2" r:id="rId2"/>
    <sheet name="Data for  Fig 3" sheetId="3" r:id="rId3"/>
    <sheet name="Data for fig 4" sheetId="4" r:id="rId4"/>
    <sheet name="Sheet4" sheetId="5" r:id="rId5"/>
  </sheets>
  <externalReferences>
    <externalReference r:id="rId8"/>
    <externalReference r:id="rId9"/>
    <externalReference r:id="rId10"/>
  </externalReferences>
  <definedNames>
    <definedName name="_1__123Graph_A_CURRENT" hidden="1">'[2]A11'!#REF!</definedName>
    <definedName name="_10__123Graph_A_CURRENT_8" hidden="1">'[2]A11'!#REF!</definedName>
    <definedName name="_11__123Graph_A_CURRENT_9" hidden="1">'[2]A11'!#REF!</definedName>
    <definedName name="_12__123Graph_B_CURRENT" hidden="1">'[2]A11'!#REF!</definedName>
    <definedName name="_13__123Graph_B_CURRENT_1" hidden="1">'[2]A11'!#REF!</definedName>
    <definedName name="_14__123Graph_B_CURRENT_10" hidden="1">'[2]A11'!#REF!</definedName>
    <definedName name="_15__123Graph_B_CURRENT_2" hidden="1">'[2]A11'!#REF!</definedName>
    <definedName name="_16__123Graph_B_CURRENT_3" hidden="1">'[2]A11'!#REF!</definedName>
    <definedName name="_17__123Graph_B_CURRENT_4" hidden="1">'[2]A11'!#REF!</definedName>
    <definedName name="_18__123Graph_B_CURRENT_5" hidden="1">'[2]A11'!#REF!</definedName>
    <definedName name="_19__123Graph_B_CURRENT_6" hidden="1">'[2]A11'!#REF!</definedName>
    <definedName name="_2__123Graph_A_CURRENT_1" hidden="1">'[2]A11'!#REF!</definedName>
    <definedName name="_20__123Graph_B_CURRENT_7" hidden="1">'[2]A11'!#REF!</definedName>
    <definedName name="_21__123Graph_B_CURRENT_8" hidden="1">'[2]A11'!#REF!</definedName>
    <definedName name="_22__123Graph_B_CURRENT_9" hidden="1">'[2]A11'!#REF!</definedName>
    <definedName name="_23__123Graph_C_CURRENT" hidden="1">'[2]A11'!#REF!</definedName>
    <definedName name="_24__123Graph_C_CURRENT_1" hidden="1">'[2]A11'!#REF!</definedName>
    <definedName name="_25__123Graph_C_CURRENT_10" hidden="1">'[2]A11'!#REF!</definedName>
    <definedName name="_26__123Graph_C_CURRENT_2" hidden="1">'[2]A11'!#REF!</definedName>
    <definedName name="_27__123Graph_C_CURRENT_3" hidden="1">'[2]A11'!#REF!</definedName>
    <definedName name="_28__123Graph_C_CURRENT_4" hidden="1">'[2]A11'!#REF!</definedName>
    <definedName name="_29__123Graph_C_CURRENT_5" hidden="1">'[2]A11'!#REF!</definedName>
    <definedName name="_3__123Graph_A_CURRENT_10" hidden="1">'[2]A11'!#REF!</definedName>
    <definedName name="_30__123Graph_C_CURRENT_6" hidden="1">'[2]A11'!#REF!</definedName>
    <definedName name="_31__123Graph_C_CURRENT_7" hidden="1">'[2]A11'!#REF!</definedName>
    <definedName name="_32__123Graph_C_CURRENT_8" hidden="1">'[2]A11'!#REF!</definedName>
    <definedName name="_33__123Graph_C_CURRENT_9" hidden="1">'[2]A11'!#REF!</definedName>
    <definedName name="_34__123Graph_D_CURRENT" hidden="1">'[2]A11'!#REF!</definedName>
    <definedName name="_35__123Graph_D_CURRENT_1" hidden="1">'[2]A11'!#REF!</definedName>
    <definedName name="_36__123Graph_D_CURRENT_10" hidden="1">'[2]A11'!#REF!</definedName>
    <definedName name="_37__123Graph_D_CURRENT_2" hidden="1">'[2]A11'!#REF!</definedName>
    <definedName name="_38__123Graph_D_CURRENT_3" hidden="1">'[2]A11'!#REF!</definedName>
    <definedName name="_39__123Graph_D_CURRENT_4" hidden="1">'[2]A11'!#REF!</definedName>
    <definedName name="_4__123Graph_A_CURRENT_2" hidden="1">'[2]A11'!#REF!</definedName>
    <definedName name="_40__123Graph_D_CURRENT_5" hidden="1">'[2]A11'!#REF!</definedName>
    <definedName name="_41__123Graph_D_CURRENT_6" hidden="1">'[2]A11'!#REF!</definedName>
    <definedName name="_42__123Graph_D_CURRENT_7" hidden="1">'[2]A11'!#REF!</definedName>
    <definedName name="_43__123Graph_D_CURRENT_8" hidden="1">'[2]A11'!#REF!</definedName>
    <definedName name="_44__123Graph_D_CURRENT_9" hidden="1">'[2]A11'!#REF!</definedName>
    <definedName name="_45__123Graph_E_CURRENT" hidden="1">'[2]A11'!#REF!</definedName>
    <definedName name="_46__123Graph_E_CURRENT_1" hidden="1">'[2]A11'!#REF!</definedName>
    <definedName name="_47__123Graph_E_CURRENT_10" hidden="1">'[2]A11'!#REF!</definedName>
    <definedName name="_48__123Graph_E_CURRENT_2" hidden="1">'[2]A11'!#REF!</definedName>
    <definedName name="_49__123Graph_E_CURRENT_3" hidden="1">'[2]A11'!#REF!</definedName>
    <definedName name="_5__123Graph_A_CURRENT_3" hidden="1">'[2]A11'!#REF!</definedName>
    <definedName name="_50__123Graph_E_CURRENT_4" hidden="1">'[2]A11'!#REF!</definedName>
    <definedName name="_51__123Graph_E_CURRENT_5" hidden="1">'[2]A11'!#REF!</definedName>
    <definedName name="_52__123Graph_E_CURRENT_6" hidden="1">'[2]A11'!#REF!</definedName>
    <definedName name="_53__123Graph_E_CURRENT_7" hidden="1">'[2]A11'!#REF!</definedName>
    <definedName name="_54__123Graph_E_CURRENT_8" hidden="1">'[2]A11'!#REF!</definedName>
    <definedName name="_55__123Graph_E_CURRENT_9" hidden="1">'[2]A11'!#REF!</definedName>
    <definedName name="_56__123Graph_F_CURRENT" hidden="1">'[2]A11'!#REF!</definedName>
    <definedName name="_57__123Graph_F_CURRENT_1" hidden="1">'[2]A11'!#REF!</definedName>
    <definedName name="_58__123Graph_F_CURRENT_10" hidden="1">'[2]A11'!#REF!</definedName>
    <definedName name="_59__123Graph_F_CURRENT_2" hidden="1">'[2]A11'!#REF!</definedName>
    <definedName name="_6__123Graph_A_CURRENT_4" hidden="1">'[2]A11'!#REF!</definedName>
    <definedName name="_60__123Graph_F_CURRENT_3" hidden="1">'[2]A11'!#REF!</definedName>
    <definedName name="_61__123Graph_F_CURRENT_4" hidden="1">'[2]A11'!#REF!</definedName>
    <definedName name="_62__123Graph_F_CURRENT_5" hidden="1">'[2]A11'!#REF!</definedName>
    <definedName name="_63__123Graph_F_CURRENT_6" hidden="1">'[2]A11'!#REF!</definedName>
    <definedName name="_64__123Graph_F_CURRENT_7" hidden="1">'[2]A11'!#REF!</definedName>
    <definedName name="_65__123Graph_F_CURRENT_8" hidden="1">'[2]A11'!#REF!</definedName>
    <definedName name="_66__123Graph_F_CURRENT_9" hidden="1">'[2]A11'!#REF!</definedName>
    <definedName name="_7__123Graph_A_CURRENT_5" hidden="1">'[2]A11'!#REF!</definedName>
    <definedName name="_8__123Graph_A_CURRENT_6" hidden="1">'[2]A11'!#REF!</definedName>
    <definedName name="_9__123Graph_A_CURRENT_7" hidden="1">'[2]A11'!#REF!</definedName>
  </definedNames>
  <calcPr calcMode="manual" fullCalcOnLoad="1"/>
</workbook>
</file>

<file path=xl/sharedStrings.xml><?xml version="1.0" encoding="utf-8"?>
<sst xmlns="http://schemas.openxmlformats.org/spreadsheetml/2006/main" count="481" uniqueCount="194">
  <si>
    <t>Society at a Glance 2008: OECD Social Indicators - OECD © 2009 - ISBN 9789264049383</t>
  </si>
  <si>
    <t>Version 1 - Last updated: 02-Mar-2009</t>
  </si>
  <si>
    <t>HE8.1. Health spending as a share of NNI, 2006</t>
  </si>
  <si>
    <t>HE8.2. Annual growth in per capita health spending, 1995-2006</t>
  </si>
  <si>
    <t>Countries ranked by health spending as a share of NNI</t>
  </si>
  <si>
    <t>United States</t>
  </si>
  <si>
    <t>Portugal</t>
  </si>
  <si>
    <t>France</t>
  </si>
  <si>
    <t>Switzerland</t>
  </si>
  <si>
    <t>Germany</t>
  </si>
  <si>
    <t>Belgium (1)</t>
  </si>
  <si>
    <t>Austria</t>
  </si>
  <si>
    <t>New Zealand</t>
  </si>
  <si>
    <t>Canada</t>
  </si>
  <si>
    <t>Iceland</t>
  </si>
  <si>
    <t>Denmark (1)</t>
  </si>
  <si>
    <t>Australia (2)</t>
  </si>
  <si>
    <t>Netherlands</t>
  </si>
  <si>
    <t>Italy</t>
  </si>
  <si>
    <t>Hungary</t>
  </si>
  <si>
    <t>OECD</t>
  </si>
  <si>
    <t>Greece</t>
  </si>
  <si>
    <t>Sweden</t>
  </si>
  <si>
    <t>Luxembourg</t>
  </si>
  <si>
    <t>Japan (3)</t>
  </si>
  <si>
    <t>Spain</t>
  </si>
  <si>
    <t>Norway</t>
  </si>
  <si>
    <t>Ireland</t>
  </si>
  <si>
    <t>Finland</t>
  </si>
  <si>
    <t>United Kingdom</t>
  </si>
  <si>
    <t>Slovak Republic (3)</t>
  </si>
  <si>
    <t>Czech Republic</t>
  </si>
  <si>
    <t>Mexico</t>
  </si>
  <si>
    <t>Poland</t>
  </si>
  <si>
    <t>Korea</t>
  </si>
  <si>
    <t>Turkey (3)</t>
  </si>
  <si>
    <t>1. Public and private expenditures exclude capital expenditures. 
2. 2005/06. 3.  2005.</t>
  </si>
  <si>
    <t>HE8.3. Richer countries spend more per capita on health care, 2006</t>
  </si>
  <si>
    <t>HE8.4. Countries with higher life expectancy spend more per capita on health care, 2006</t>
  </si>
  <si>
    <r>
      <t xml:space="preserve">Source: OECD (2008), </t>
    </r>
    <r>
      <rPr>
        <i/>
        <sz val="10"/>
        <rFont val="Arial"/>
        <family val="2"/>
      </rPr>
      <t>OECD Health Data 2008.</t>
    </r>
  </si>
  <si>
    <t>SORT -</t>
  </si>
  <si>
    <t>HE8.2</t>
  </si>
  <si>
    <t>2006 Total exp. on health Total exp. on health % NNI</t>
  </si>
  <si>
    <t xml:space="preserve"> </t>
  </si>
  <si>
    <t>1995-2006  MAGR (%) Total exp. on health Total exp. on health /capita,NCU 00GDP price</t>
  </si>
  <si>
    <t>2006 Total exp. on health Total exp. on health % GDP</t>
  </si>
  <si>
    <t>GDP 2006</t>
  </si>
  <si>
    <t>NNI 2006</t>
  </si>
  <si>
    <t>GDP/NNI</t>
  </si>
  <si>
    <t>total</t>
  </si>
  <si>
    <t>public</t>
  </si>
  <si>
    <t>private</t>
  </si>
  <si>
    <t>dif</t>
  </si>
  <si>
    <t>Australia</t>
  </si>
  <si>
    <t>Portugal*</t>
  </si>
  <si>
    <t>France*</t>
  </si>
  <si>
    <t>Belgium</t>
  </si>
  <si>
    <t>Belgium*</t>
  </si>
  <si>
    <t>Denmark</t>
  </si>
  <si>
    <t>New Zealand*</t>
  </si>
  <si>
    <t>Denmark*</t>
  </si>
  <si>
    <t>Australia* (3)</t>
  </si>
  <si>
    <t>Netherlands*</t>
  </si>
  <si>
    <t>Hungary*</t>
  </si>
  <si>
    <t>Japan</t>
  </si>
  <si>
    <t>Greece*</t>
  </si>
  <si>
    <t>Sweden*</t>
  </si>
  <si>
    <t>Luxembourg*</t>
  </si>
  <si>
    <t>Spain*</t>
  </si>
  <si>
    <t>Norway*</t>
  </si>
  <si>
    <t>Slovak Republic</t>
  </si>
  <si>
    <t>Slovak Republic* (2)</t>
  </si>
  <si>
    <t>Czech Republic*</t>
  </si>
  <si>
    <t>Mexico*</t>
  </si>
  <si>
    <t>Turkey</t>
  </si>
  <si>
    <t>Poland*</t>
  </si>
  <si>
    <t>Turkey (2)</t>
  </si>
  <si>
    <t>Turkey (1)</t>
  </si>
  <si>
    <t>OECD-30</t>
  </si>
  <si>
    <t>Source OECD HEALTH DATA 2008, June 08</t>
  </si>
  <si>
    <t>Source OECD HEALTH DATA 2008, PROD</t>
  </si>
  <si>
    <t>Capital expenditure cannot be split between public and private investment. Public and private expenditures are current expenditures (excluding investments).</t>
  </si>
  <si>
    <t>For Belgium and Denmark, public and private expenditures exclude capital expenditures.</t>
  </si>
  <si>
    <t>Health expenditure per capita and NNI per capita, USD PPP, 2006</t>
  </si>
  <si>
    <t>Net national income</t>
  </si>
  <si>
    <t xml:space="preserve">Health expenditure per capita (USD PPP)
</t>
  </si>
  <si>
    <t>Revenu national net</t>
  </si>
  <si>
    <t>Dépenses de santé par habitant, (USD PPP), 2006</t>
  </si>
  <si>
    <t>AUS</t>
  </si>
  <si>
    <t xml:space="preserve">Australia </t>
  </si>
  <si>
    <t>AUT</t>
  </si>
  <si>
    <t xml:space="preserve">Austria </t>
  </si>
  <si>
    <t>BEL</t>
  </si>
  <si>
    <t xml:space="preserve">Belgium </t>
  </si>
  <si>
    <t>CAN</t>
  </si>
  <si>
    <t xml:space="preserve">Canada </t>
  </si>
  <si>
    <t>CZE</t>
  </si>
  <si>
    <t xml:space="preserve">Czech Republic </t>
  </si>
  <si>
    <t>DNK</t>
  </si>
  <si>
    <t xml:space="preserve">Denmark </t>
  </si>
  <si>
    <t>FIN</t>
  </si>
  <si>
    <t xml:space="preserve">Finland </t>
  </si>
  <si>
    <t>FRA</t>
  </si>
  <si>
    <t xml:space="preserve">France </t>
  </si>
  <si>
    <t>DEU</t>
  </si>
  <si>
    <t xml:space="preserve">Germany </t>
  </si>
  <si>
    <t>GRC</t>
  </si>
  <si>
    <t xml:space="preserve">Greece </t>
  </si>
  <si>
    <t>HUN</t>
  </si>
  <si>
    <t xml:space="preserve">Hungary </t>
  </si>
  <si>
    <t>ISL</t>
  </si>
  <si>
    <t xml:space="preserve">Iceland </t>
  </si>
  <si>
    <t>IRL</t>
  </si>
  <si>
    <t xml:space="preserve">Ireland </t>
  </si>
  <si>
    <t>ITA</t>
  </si>
  <si>
    <t xml:space="preserve">Italy </t>
  </si>
  <si>
    <t>JPN</t>
  </si>
  <si>
    <t xml:space="preserve">Japan </t>
  </si>
  <si>
    <t>KOR</t>
  </si>
  <si>
    <t xml:space="preserve">Korea </t>
  </si>
  <si>
    <t>LUX</t>
  </si>
  <si>
    <t>MEX</t>
  </si>
  <si>
    <t xml:space="preserve">Mexico </t>
  </si>
  <si>
    <t>NLD</t>
  </si>
  <si>
    <t xml:space="preserve">Netherlands </t>
  </si>
  <si>
    <t>NZL</t>
  </si>
  <si>
    <t xml:space="preserve">New Zealand </t>
  </si>
  <si>
    <t>NOR</t>
  </si>
  <si>
    <t xml:space="preserve">Norway </t>
  </si>
  <si>
    <t>POL</t>
  </si>
  <si>
    <t xml:space="preserve">Poland </t>
  </si>
  <si>
    <t>PRT</t>
  </si>
  <si>
    <t xml:space="preserve">Portugal </t>
  </si>
  <si>
    <t>SVK</t>
  </si>
  <si>
    <t xml:space="preserve">Slovak Republic </t>
  </si>
  <si>
    <t>ESP</t>
  </si>
  <si>
    <t xml:space="preserve">Spain </t>
  </si>
  <si>
    <t>SWE</t>
  </si>
  <si>
    <t xml:space="preserve">Sweden </t>
  </si>
  <si>
    <t>CHE</t>
  </si>
  <si>
    <t xml:space="preserve">Switzerland </t>
  </si>
  <si>
    <t>TUR</t>
  </si>
  <si>
    <t xml:space="preserve">Turkey </t>
  </si>
  <si>
    <t>GBR</t>
  </si>
  <si>
    <t xml:space="preserve">United Kingdom </t>
  </si>
  <si>
    <t>USA</t>
  </si>
  <si>
    <t xml:space="preserve">United States </t>
  </si>
  <si>
    <r>
      <t xml:space="preserve">Source: </t>
    </r>
    <r>
      <rPr>
        <i/>
        <sz val="8"/>
        <rFont val="Arial"/>
        <family val="2"/>
      </rPr>
      <t>OECD Health Data 2007</t>
    </r>
    <r>
      <rPr>
        <sz val="8"/>
        <rFont val="Arial"/>
        <family val="2"/>
      </rPr>
      <t>.</t>
    </r>
  </si>
  <si>
    <t>5. Health expenditure and financing</t>
  </si>
  <si>
    <t>Version 1 - Last updated: 19-Sep-2007</t>
  </si>
  <si>
    <t>5EX1-Capita&amp;Growth</t>
  </si>
  <si>
    <t xml:space="preserve"> Total exp. on health /capita, NCU (in 2000GDP price)</t>
  </si>
  <si>
    <t xml:space="preserve">  Average annual growth rate (%) Total exp. on health /capita,NCU (2000GDP price)</t>
  </si>
  <si>
    <t xml:space="preserve">  Average annual growth rate (%) GDP/capita,NCU (2000GDP price)</t>
  </si>
  <si>
    <t>Period</t>
  </si>
  <si>
    <t>1995-2005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</si>
  <si>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</si>
  <si>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</si>
  <si>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</si>
  <si>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</si>
  <si>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</si>
  <si>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</si>
  <si>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</si>
  <si>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</si>
  <si>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</si>
  <si>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</si>
  <si>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Luxembourg* (1)</t>
  </si>
  <si>
    <t>LUX*</t>
  </si>
  <si>
    <t>POL*</t>
  </si>
  <si>
    <t>Hungary*(1)</t>
  </si>
  <si>
    <t>HUN*</t>
  </si>
  <si>
    <t>Australia* (1)</t>
  </si>
  <si>
    <t>AUS*</t>
  </si>
  <si>
    <t>GRC*</t>
  </si>
  <si>
    <t>PRT*</t>
  </si>
  <si>
    <t>SVK*</t>
  </si>
  <si>
    <t>MEX*</t>
  </si>
  <si>
    <t>NOR*</t>
  </si>
  <si>
    <t>BEL*</t>
  </si>
  <si>
    <t>ESP*</t>
  </si>
  <si>
    <t>Netherlands* (1)</t>
  </si>
  <si>
    <t>NLD*</t>
  </si>
  <si>
    <t>DNK*</t>
  </si>
  <si>
    <t>Japan (1)</t>
  </si>
  <si>
    <t>CZE*</t>
  </si>
  <si>
    <t>AUT*</t>
  </si>
  <si>
    <t>FRA*</t>
  </si>
  <si>
    <t xml:space="preserve">* Adjusted growth rates. </t>
  </si>
  <si>
    <t>1. 1995-2004. 2. 1997-2005. 3. 1998-2005.</t>
  </si>
  <si>
    <t>HE 8.4 Life expectancy vs Health spending</t>
  </si>
  <si>
    <t>Total expenditure on health per capita</t>
  </si>
  <si>
    <t>Life expectancy at birth, total population</t>
  </si>
  <si>
    <t>US$ 2006 PPP</t>
  </si>
  <si>
    <t xml:space="preserve"> 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</si>
</sst>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General_)"/>
    <numFmt numFmtId="167" formatCode="0.0"/>
    <numFmt numFmtId="168" formatCode="0.0000"/>
    <numFmt numFmtId="169" formatCode="0.0%"/>
    <numFmt numFmtId="170" formatCode="#\ ##0"/>
  </numFmts>
  <fonts count="5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 New Roman"/>
      <family val="1"/>
    </font>
    <font>
      <b/>
      <u val="single"/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7.35"/>
      <color indexed="8"/>
      <name val="Calibri"/>
      <family val="2"/>
    </font>
    <font>
      <sz val="5.7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8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4" fillId="0" borderId="0">
      <alignment horizontal="right"/>
      <protection/>
    </xf>
    <xf numFmtId="164" fontId="24" fillId="0" borderId="0">
      <alignment horizontal="right" vertical="top"/>
      <protection/>
    </xf>
    <xf numFmtId="165" fontId="24" fillId="0" borderId="0">
      <alignment horizontal="right" vertical="top"/>
      <protection/>
    </xf>
    <xf numFmtId="3" fontId="24" fillId="0" borderId="0">
      <alignment horizontal="right"/>
      <protection/>
    </xf>
    <xf numFmtId="164" fontId="24" fillId="0" borderId="0">
      <alignment horizontal="right" vertical="top"/>
      <protection/>
    </xf>
    <xf numFmtId="0" fontId="25" fillId="0" borderId="0">
      <alignment/>
      <protection locked="0"/>
    </xf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43" fillId="0" borderId="0" applyNumberFormat="0" applyFill="0" applyBorder="0" applyAlignment="0" applyProtection="0"/>
    <xf numFmtId="0" fontId="25" fillId="0" borderId="0">
      <alignment/>
      <protection locked="0"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" fontId="24" fillId="0" borderId="0">
      <alignment vertical="top"/>
      <protection/>
    </xf>
    <xf numFmtId="1" fontId="24" fillId="0" borderId="0">
      <alignment horizontal="right" vertical="top"/>
      <protection/>
    </xf>
    <xf numFmtId="166" fontId="24" fillId="0" borderId="0">
      <alignment horizontal="right" vertical="top"/>
      <protection/>
    </xf>
    <xf numFmtId="0" fontId="38" fillId="32" borderId="7" applyNumberFormat="0" applyFont="0" applyAlignment="0" applyProtection="0"/>
    <xf numFmtId="0" fontId="52" fillId="27" borderId="8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26" fillId="0" borderId="0" applyNumberFormat="0" applyBorder="0" applyAlignment="0">
      <protection/>
    </xf>
    <xf numFmtId="166" fontId="26" fillId="0" borderId="0" applyNumberFormat="0" applyBorder="0" applyAlignment="0"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" fontId="24" fillId="0" borderId="0">
      <alignment vertical="top" wrapText="1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48" fillId="0" borderId="0" xfId="6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0" fillId="33" borderId="0" xfId="67" applyFont="1" applyFill="1" applyAlignment="1">
      <alignment horizontal="center"/>
      <protection/>
    </xf>
    <xf numFmtId="0" fontId="21" fillId="33" borderId="0" xfId="0" applyFont="1" applyFill="1" applyAlignment="1">
      <alignment wrapText="1"/>
    </xf>
    <xf numFmtId="0" fontId="21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67">
      <alignment/>
      <protection/>
    </xf>
    <xf numFmtId="0" fontId="0" fillId="0" borderId="0" xfId="67" applyAlignment="1">
      <alignment/>
      <protection/>
    </xf>
    <xf numFmtId="0" fontId="0" fillId="0" borderId="0" xfId="67" applyAlignment="1">
      <alignment horizontal="center"/>
      <protection/>
    </xf>
    <xf numFmtId="0" fontId="0" fillId="0" borderId="0" xfId="0" applyAlignment="1">
      <alignment horizontal="center" wrapText="1"/>
    </xf>
    <xf numFmtId="167" fontId="0" fillId="0" borderId="0" xfId="67" applyNumberFormat="1">
      <alignment/>
      <protection/>
    </xf>
    <xf numFmtId="0" fontId="0" fillId="0" borderId="0" xfId="0" applyAlignment="1">
      <alignment horizontal="center"/>
    </xf>
    <xf numFmtId="164" fontId="0" fillId="0" borderId="0" xfId="67" applyNumberFormat="1">
      <alignment/>
      <protection/>
    </xf>
    <xf numFmtId="167" fontId="0" fillId="0" borderId="0" xfId="67" applyNumberFormat="1" applyAlignment="1">
      <alignment horizontal="center"/>
      <protection/>
    </xf>
    <xf numFmtId="167" fontId="19" fillId="0" borderId="0" xfId="67" applyNumberFormat="1" applyFont="1">
      <alignment/>
      <protection/>
    </xf>
    <xf numFmtId="167" fontId="0" fillId="0" borderId="0" xfId="0" applyNumberFormat="1" applyAlignment="1">
      <alignment horizontal="center"/>
    </xf>
    <xf numFmtId="168" fontId="0" fillId="0" borderId="0" xfId="67" applyNumberFormat="1" applyAlignment="1">
      <alignment horizontal="center"/>
      <protection/>
    </xf>
    <xf numFmtId="0" fontId="0" fillId="0" borderId="0" xfId="67" applyFont="1">
      <alignment/>
      <protection/>
    </xf>
    <xf numFmtId="0" fontId="19" fillId="0" borderId="0" xfId="67" applyFont="1">
      <alignment/>
      <protection/>
    </xf>
    <xf numFmtId="0" fontId="0" fillId="0" borderId="10" xfId="67" applyBorder="1">
      <alignment/>
      <protection/>
    </xf>
    <xf numFmtId="0" fontId="0" fillId="0" borderId="0" xfId="67" applyBorder="1">
      <alignment/>
      <protection/>
    </xf>
    <xf numFmtId="0" fontId="21" fillId="0" borderId="0" xfId="67" applyFont="1">
      <alignment/>
      <protection/>
    </xf>
    <xf numFmtId="0" fontId="21" fillId="0" borderId="0" xfId="67" applyFont="1" applyAlignment="1">
      <alignment horizontal="center"/>
      <protection/>
    </xf>
    <xf numFmtId="0" fontId="27" fillId="0" borderId="0" xfId="67" applyFont="1">
      <alignment/>
      <protection/>
    </xf>
    <xf numFmtId="0" fontId="28" fillId="0" borderId="0" xfId="67" applyFont="1" applyAlignment="1">
      <alignment horizontal="left"/>
      <protection/>
    </xf>
    <xf numFmtId="0" fontId="0" fillId="0" borderId="0" xfId="67" applyFont="1" applyAlignment="1">
      <alignment horizontal="center"/>
      <protection/>
    </xf>
    <xf numFmtId="0" fontId="0" fillId="0" borderId="0" xfId="68">
      <alignment/>
      <protection/>
    </xf>
    <xf numFmtId="0" fontId="0" fillId="0" borderId="0" xfId="68" applyAlignment="1">
      <alignment/>
      <protection/>
    </xf>
    <xf numFmtId="0" fontId="19" fillId="0" borderId="0" xfId="68" applyFont="1">
      <alignment/>
      <protection/>
    </xf>
    <xf numFmtId="0" fontId="19" fillId="0" borderId="0" xfId="0" applyFont="1" applyAlignment="1">
      <alignment vertical="top" wrapText="1"/>
    </xf>
    <xf numFmtId="0" fontId="0" fillId="0" borderId="10" xfId="68" applyBorder="1">
      <alignment/>
      <protection/>
    </xf>
    <xf numFmtId="0" fontId="0" fillId="0" borderId="10" xfId="68" applyBorder="1" applyAlignment="1">
      <alignment vertical="top" wrapText="1"/>
      <protection/>
    </xf>
    <xf numFmtId="0" fontId="0" fillId="0" borderId="11" xfId="68" applyBorder="1" applyAlignment="1">
      <alignment horizontal="right" vertical="top" wrapText="1"/>
      <protection/>
    </xf>
    <xf numFmtId="0" fontId="19" fillId="0" borderId="11" xfId="68" applyFont="1" applyFill="1" applyBorder="1" applyAlignment="1">
      <alignment vertical="top" wrapText="1"/>
      <protection/>
    </xf>
    <xf numFmtId="0" fontId="0" fillId="0" borderId="0" xfId="68" applyAlignment="1">
      <alignment vertical="top" wrapText="1"/>
      <protection/>
    </xf>
    <xf numFmtId="0" fontId="19" fillId="0" borderId="10" xfId="68" applyFont="1" applyBorder="1" applyAlignment="1">
      <alignment vertical="top" wrapText="1"/>
      <protection/>
    </xf>
    <xf numFmtId="1" fontId="0" fillId="0" borderId="0" xfId="68" applyNumberFormat="1" applyFill="1">
      <alignment/>
      <protection/>
    </xf>
    <xf numFmtId="0" fontId="0" fillId="0" borderId="0" xfId="68" applyFill="1">
      <alignment/>
      <protection/>
    </xf>
    <xf numFmtId="1" fontId="21" fillId="0" borderId="12" xfId="68" applyNumberFormat="1" applyFont="1" applyFill="1" applyBorder="1">
      <alignment/>
      <protection/>
    </xf>
    <xf numFmtId="167" fontId="19" fillId="0" borderId="12" xfId="68" applyNumberFormat="1" applyFont="1" applyFill="1" applyBorder="1">
      <alignment/>
      <protection/>
    </xf>
    <xf numFmtId="167" fontId="0" fillId="0" borderId="0" xfId="68" applyNumberFormat="1" applyFill="1">
      <alignment/>
      <protection/>
    </xf>
    <xf numFmtId="167" fontId="30" fillId="0" borderId="0" xfId="68" applyNumberFormat="1" applyFont="1" applyFill="1">
      <alignment/>
      <protection/>
    </xf>
    <xf numFmtId="167" fontId="19" fillId="0" borderId="0" xfId="68" applyNumberFormat="1" applyFont="1" applyFill="1">
      <alignment/>
      <protection/>
    </xf>
    <xf numFmtId="167" fontId="0" fillId="0" borderId="0" xfId="0" applyNumberFormat="1" applyAlignment="1">
      <alignment/>
    </xf>
    <xf numFmtId="0" fontId="30" fillId="0" borderId="0" xfId="68" applyFont="1">
      <alignment/>
      <protection/>
    </xf>
    <xf numFmtId="167" fontId="30" fillId="0" borderId="12" xfId="68" applyNumberFormat="1" applyFont="1" applyFill="1" applyBorder="1">
      <alignment/>
      <protection/>
    </xf>
    <xf numFmtId="0" fontId="30" fillId="0" borderId="0" xfId="68" applyFont="1" applyFill="1">
      <alignment/>
      <protection/>
    </xf>
    <xf numFmtId="0" fontId="21" fillId="0" borderId="0" xfId="68" applyFont="1">
      <alignment/>
      <protection/>
    </xf>
    <xf numFmtId="169" fontId="0" fillId="0" borderId="0" xfId="68" applyNumberFormat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vertical="top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(0)" xfId="45"/>
    <cellStyle name="comma(1)" xfId="46"/>
    <cellStyle name="Comma(3)" xfId="47"/>
    <cellStyle name="Comma[0]" xfId="48"/>
    <cellStyle name="Comma[1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-droit" xfId="74"/>
    <cellStyle name="Normal-droite" xfId="75"/>
    <cellStyle name="Note" xfId="76"/>
    <cellStyle name="Output" xfId="77"/>
    <cellStyle name="Percent" xfId="78"/>
    <cellStyle name="Percent 2" xfId="79"/>
    <cellStyle name="Percent 3" xfId="80"/>
    <cellStyle name="Snorm" xfId="81"/>
    <cellStyle name="socxn" xfId="82"/>
    <cellStyle name="Title" xfId="83"/>
    <cellStyle name="Total" xfId="84"/>
    <cellStyle name="Warning Text" xfId="85"/>
    <cellStyle name="Wrapped" xfId="86"/>
    <cellStyle name="標準_SOCX_JPN97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0"/>
          <c:w val="0.9997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206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United States</c:v>
              </c:pt>
              <c:pt idx="1">
                <c:v>Portugal*</c:v>
              </c:pt>
              <c:pt idx="2">
                <c:v>France*</c:v>
              </c:pt>
              <c:pt idx="3">
                <c:v>Switzerland</c:v>
              </c:pt>
              <c:pt idx="4">
                <c:v>Germany</c:v>
              </c:pt>
              <c:pt idx="5">
                <c:v>Belgium*</c:v>
              </c:pt>
              <c:pt idx="6">
                <c:v>Austria</c:v>
              </c:pt>
              <c:pt idx="7">
                <c:v>New Zealand*</c:v>
              </c:pt>
              <c:pt idx="8">
                <c:v>Canada</c:v>
              </c:pt>
              <c:pt idx="9">
                <c:v>Iceland</c:v>
              </c:pt>
              <c:pt idx="10">
                <c:v>Denmark*</c:v>
              </c:pt>
              <c:pt idx="11">
                <c:v>Australia* (3)</c:v>
              </c:pt>
              <c:pt idx="12">
                <c:v>Netherlands*</c:v>
              </c:pt>
              <c:pt idx="13">
                <c:v>Italy</c:v>
              </c:pt>
              <c:pt idx="14">
                <c:v>Hungary*</c:v>
              </c:pt>
              <c:pt idx="15">
                <c:v>OECD</c:v>
              </c:pt>
              <c:pt idx="16">
                <c:v>Greece*</c:v>
              </c:pt>
              <c:pt idx="17">
                <c:v>Sweden*</c:v>
              </c:pt>
              <c:pt idx="18">
                <c:v>Luxembourg*</c:v>
              </c:pt>
              <c:pt idx="19">
                <c:v>Japan (3)</c:v>
              </c:pt>
              <c:pt idx="20">
                <c:v>Spain*</c:v>
              </c:pt>
              <c:pt idx="21">
                <c:v>Norway*</c:v>
              </c:pt>
              <c:pt idx="22">
                <c:v>Ireland</c:v>
              </c:pt>
              <c:pt idx="23">
                <c:v>Finland</c:v>
              </c:pt>
              <c:pt idx="24">
                <c:v>United Kingdom</c:v>
              </c:pt>
              <c:pt idx="25">
                <c:v>Slovak Republic* (2)</c:v>
              </c:pt>
              <c:pt idx="26">
                <c:v>Czech Republic*</c:v>
              </c:pt>
              <c:pt idx="27">
                <c:v>Mexico*</c:v>
              </c:pt>
              <c:pt idx="28">
                <c:v>Poland*</c:v>
              </c:pt>
              <c:pt idx="29">
                <c:v>Korea</c:v>
              </c:pt>
              <c:pt idx="30">
                <c:v>Turkey (1)</c:v>
              </c:pt>
            </c:strLit>
          </c:cat>
          <c:val>
            <c:numLit>
              <c:ptCount val="31"/>
              <c:pt idx="0">
                <c:v>3.4</c:v>
              </c:pt>
              <c:pt idx="1">
                <c:v>4.2</c:v>
              </c:pt>
              <c:pt idx="2">
                <c:v>2.7</c:v>
              </c:pt>
              <c:pt idx="3">
                <c:v>2.7</c:v>
              </c:pt>
              <c:pt idx="4">
                <c:v>1.8</c:v>
              </c:pt>
              <c:pt idx="5">
                <c:v>4</c:v>
              </c:pt>
              <c:pt idx="6">
                <c:v>2.4</c:v>
              </c:pt>
              <c:pt idx="7">
                <c:v>4.5</c:v>
              </c:pt>
              <c:pt idx="8">
                <c:v>3.2</c:v>
              </c:pt>
              <c:pt idx="9">
                <c:v>4.4</c:v>
              </c:pt>
              <c:pt idx="10">
                <c:v>3.3</c:v>
              </c:pt>
              <c:pt idx="11">
                <c:v>4.09999999999999</c:v>
              </c:pt>
              <c:pt idx="12">
                <c:v>3.1</c:v>
              </c:pt>
              <c:pt idx="13">
                <c:v>3.1</c:v>
              </c:pt>
              <c:pt idx="14">
                <c:v>5.6</c:v>
              </c:pt>
              <c:pt idx="15">
                <c:v>4.13333333333334</c:v>
              </c:pt>
              <c:pt idx="16">
                <c:v>4.09999999999999</c:v>
              </c:pt>
              <c:pt idx="17">
                <c:v>4.09999999999999</c:v>
              </c:pt>
              <c:pt idx="18">
                <c:v>4.8</c:v>
              </c:pt>
              <c:pt idx="19">
                <c:v>2.7</c:v>
              </c:pt>
              <c:pt idx="20">
                <c:v>3.7</c:v>
              </c:pt>
              <c:pt idx="21">
                <c:v>3.2</c:v>
              </c:pt>
              <c:pt idx="22">
                <c:v>6.9</c:v>
              </c:pt>
              <c:pt idx="23">
                <c:v>4.09999999999999</c:v>
              </c:pt>
              <c:pt idx="24">
                <c:v>4.2</c:v>
              </c:pt>
              <c:pt idx="25">
                <c:v>6.3</c:v>
              </c:pt>
              <c:pt idx="26">
                <c:v>2.7</c:v>
              </c:pt>
              <c:pt idx="27">
                <c:v>3.9</c:v>
              </c:pt>
              <c:pt idx="28">
                <c:v>5.6</c:v>
              </c:pt>
              <c:pt idx="29">
                <c:v>8.6</c:v>
              </c:pt>
              <c:pt idx="30">
                <c:v>6.6</c:v>
              </c:pt>
            </c:numLit>
          </c:val>
        </c:ser>
        <c:gapWidth val="50"/>
        <c:axId val="32125242"/>
        <c:axId val="20691723"/>
      </c:barChart>
      <c:catAx>
        <c:axId val="321252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t"/>
        <c:delete val="0"/>
        <c:numFmt formatCode="0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975"/>
          <c:h val="0.985"/>
        </c:manualLayout>
      </c:layout>
      <c:barChart>
        <c:barDir val="bar"/>
        <c:grouping val="stacked"/>
        <c:varyColors val="0"/>
        <c:ser>
          <c:idx val="0"/>
          <c:order val="0"/>
          <c:tx>
            <c:v>Public</c:v>
          </c:tx>
          <c:spPr>
            <a:solidFill>
              <a:srgbClr val="3C649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Lit>
              <c:ptCount val="31"/>
              <c:pt idx="0">
                <c:v>United States</c:v>
              </c:pt>
              <c:pt idx="1">
                <c:v>Portugal</c:v>
              </c:pt>
              <c:pt idx="2">
                <c:v>France</c:v>
              </c:pt>
              <c:pt idx="3">
                <c:v>Switzerland</c:v>
              </c:pt>
              <c:pt idx="4">
                <c:v>Germany</c:v>
              </c:pt>
              <c:pt idx="5">
                <c:v>Belgium (1)</c:v>
              </c:pt>
              <c:pt idx="6">
                <c:v>Austria</c:v>
              </c:pt>
              <c:pt idx="7">
                <c:v>New Zealand</c:v>
              </c:pt>
              <c:pt idx="8">
                <c:v>Canada</c:v>
              </c:pt>
              <c:pt idx="9">
                <c:v>Iceland</c:v>
              </c:pt>
              <c:pt idx="10">
                <c:v>Denmark (1)</c:v>
              </c:pt>
              <c:pt idx="11">
                <c:v>Australia (2)</c:v>
              </c:pt>
              <c:pt idx="12">
                <c:v>Netherlands</c:v>
              </c:pt>
              <c:pt idx="13">
                <c:v>Italy</c:v>
              </c:pt>
              <c:pt idx="14">
                <c:v>Hungary</c:v>
              </c:pt>
              <c:pt idx="15">
                <c:v>OECD</c:v>
              </c:pt>
              <c:pt idx="16">
                <c:v>Greece</c:v>
              </c:pt>
              <c:pt idx="17">
                <c:v>Sweden</c:v>
              </c:pt>
              <c:pt idx="18">
                <c:v>Luxembourg</c:v>
              </c:pt>
              <c:pt idx="19">
                <c:v>Japan (3)</c:v>
              </c:pt>
              <c:pt idx="20">
                <c:v>Spain</c:v>
              </c:pt>
              <c:pt idx="21">
                <c:v>Norway</c:v>
              </c:pt>
              <c:pt idx="22">
                <c:v>Ireland</c:v>
              </c:pt>
              <c:pt idx="23">
                <c:v>Finland</c:v>
              </c:pt>
              <c:pt idx="24">
                <c:v>United Kingdom</c:v>
              </c:pt>
              <c:pt idx="25">
                <c:v>Slovak Republic (3)</c:v>
              </c:pt>
              <c:pt idx="26">
                <c:v>Czech Republic</c:v>
              </c:pt>
              <c:pt idx="27">
                <c:v>Mexico</c:v>
              </c:pt>
              <c:pt idx="28">
                <c:v>Poland</c:v>
              </c:pt>
              <c:pt idx="29">
                <c:v>Korea</c:v>
              </c:pt>
              <c:pt idx="30">
                <c:v>Turkey (2)</c:v>
              </c:pt>
            </c:strLit>
          </c:cat>
          <c:val>
            <c:numLit>
              <c:ptCount val="31"/>
              <c:pt idx="0">
                <c:v>7.88722159305398</c:v>
              </c:pt>
              <c:pt idx="1">
                <c:v>9.04012025483804</c:v>
              </c:pt>
              <c:pt idx="2">
                <c:v>10.0927498857727</c:v>
              </c:pt>
              <c:pt idx="3">
                <c:v>7.43230051345363</c:v>
              </c:pt>
              <c:pt idx="4">
                <c:v>9.38197108070766</c:v>
              </c:pt>
              <c:pt idx="5">
                <c:v>8.36223259089711</c:v>
              </c:pt>
              <c:pt idx="6">
                <c:v>9.10393832953109</c:v>
              </c:pt>
              <c:pt idx="7">
                <c:v>9.29365658976234</c:v>
              </c:pt>
              <c:pt idx="8">
                <c:v>8.09411953760906</c:v>
              </c:pt>
              <c:pt idx="9">
                <c:v>9.12528251486447</c:v>
              </c:pt>
              <c:pt idx="10">
                <c:v>8.83483241471665</c:v>
              </c:pt>
              <c:pt idx="11">
                <c:v>7.34676589207067</c:v>
              </c:pt>
              <c:pt idx="12">
                <c:v>8.73762232225077</c:v>
              </c:pt>
              <c:pt idx="13">
                <c:v>8.19491088977524</c:v>
              </c:pt>
              <c:pt idx="14">
                <c:v>7.48390892640177</c:v>
              </c:pt>
              <c:pt idx="15">
                <c:v>7.65727530464149</c:v>
              </c:pt>
              <c:pt idx="16">
                <c:v>6.40833467456978</c:v>
              </c:pt>
              <c:pt idx="17">
                <c:v>8.37307555035014</c:v>
              </c:pt>
              <c:pt idx="18">
                <c:v>9.26847456994625</c:v>
              </c:pt>
              <c:pt idx="19">
                <c:v>8.29641656315808</c:v>
              </c:pt>
              <c:pt idx="20">
                <c:v>7.24941956351176</c:v>
              </c:pt>
              <c:pt idx="21">
                <c:v>8.34077671034959</c:v>
              </c:pt>
              <c:pt idx="22">
                <c:v>7.80578101216206</c:v>
              </c:pt>
              <c:pt idx="23">
                <c:v>7.20365265046667</c:v>
              </c:pt>
              <c:pt idx="24">
                <c:v>8.0196273866351</c:v>
              </c:pt>
              <c:pt idx="25">
                <c:v>6.85331677468248</c:v>
              </c:pt>
              <c:pt idx="26">
                <c:v>7.67163470939903</c:v>
              </c:pt>
              <c:pt idx="27">
                <c:v>3.2770833443375</c:v>
              </c:pt>
              <c:pt idx="28">
                <c:v>5.15772906852028</c:v>
              </c:pt>
              <c:pt idx="29">
                <c:v>4.05489582536263</c:v>
              </c:pt>
              <c:pt idx="30">
                <c:v>3.32640740008827</c:v>
              </c:pt>
            </c:numLit>
          </c:val>
        </c:ser>
        <c:ser>
          <c:idx val="1"/>
          <c:order val="1"/>
          <c:tx>
            <c:v> </c:v>
          </c:tx>
          <c:spPr>
            <a:solidFill>
              <a:srgbClr val="FFFF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0.580710596590075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0.464991179721929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0.0348567258770667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val>
        </c:ser>
        <c:ser>
          <c:idx val="2"/>
          <c:order val="2"/>
          <c:tx>
            <c:v>Private</c:v>
          </c:tx>
          <c:spPr>
            <a:solidFill>
              <a:srgbClr val="7E9BC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val>
            <c:numLit>
              <c:ptCount val="31"/>
              <c:pt idx="0">
                <c:v>9.3519913174783</c:v>
              </c:pt>
              <c:pt idx="1">
                <c:v>3.76671677284919</c:v>
              </c:pt>
              <c:pt idx="2">
                <c:v>2.60823873452552</c:v>
              </c:pt>
              <c:pt idx="3">
                <c:v>4.91843416331489</c:v>
              </c:pt>
              <c:pt idx="4">
                <c:v>2.77984328317263</c:v>
              </c:pt>
              <c:pt idx="5">
                <c:v>3.13583722158641</c:v>
              </c:pt>
              <c:pt idx="6">
                <c:v>2.83759116764606</c:v>
              </c:pt>
              <c:pt idx="7">
                <c:v>2.6735176491097</c:v>
              </c:pt>
              <c:pt idx="8">
                <c:v>3.46890837326101</c:v>
              </c:pt>
              <c:pt idx="9">
                <c:v>1.94672693650442</c:v>
              </c:pt>
              <c:pt idx="10">
                <c:v>1.74371692395723</c:v>
              </c:pt>
              <c:pt idx="11">
                <c:v>3.61112221813642</c:v>
              </c:pt>
              <c:pt idx="12">
                <c:v>1.95446815102979</c:v>
              </c:pt>
              <c:pt idx="13">
                <c:v>2.37533648978992</c:v>
              </c:pt>
              <c:pt idx="14">
                <c:v>3.04430193616344</c:v>
              </c:pt>
              <c:pt idx="15">
                <c:v>2.78235303701381</c:v>
              </c:pt>
              <c:pt idx="16">
                <c:v>4.00520917160613</c:v>
              </c:pt>
              <c:pt idx="17">
                <c:v>1.89789712474603</c:v>
              </c:pt>
              <c:pt idx="18">
                <c:v>0.983020030145814</c:v>
              </c:pt>
              <c:pt idx="19">
                <c:v>1.73357958036138</c:v>
              </c:pt>
              <c:pt idx="20">
                <c:v>2.89976782540469</c:v>
              </c:pt>
              <c:pt idx="21">
                <c:v>1.59960101294375</c:v>
              </c:pt>
              <c:pt idx="22">
                <c:v>2.11682196939987</c:v>
              </c:pt>
              <c:pt idx="23">
                <c:v>2.32375891950537</c:v>
              </c:pt>
              <c:pt idx="24">
                <c:v>1.20843700346556</c:v>
              </c:pt>
              <c:pt idx="25">
                <c:v>2.32754154611858</c:v>
              </c:pt>
              <c:pt idx="26">
                <c:v>1.04022165551172</c:v>
              </c:pt>
              <c:pt idx="27">
                <c:v>4.18110633587888</c:v>
              </c:pt>
              <c:pt idx="28">
                <c:v>2.27899656516013</c:v>
              </c:pt>
              <c:pt idx="29">
                <c:v>3.35977082672904</c:v>
              </c:pt>
              <c:pt idx="30">
                <c:v>1.2981102049125</c:v>
              </c:pt>
            </c:numLit>
          </c:val>
        </c:ser>
        <c:ser>
          <c:idx val="3"/>
          <c:order val="3"/>
          <c:tx>
            <c:v> </c:v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31"/>
              <c:pt idx="0">
                <c:v>15.3</c:v>
              </c:pt>
              <c:pt idx="1">
                <c:v>10.2</c:v>
              </c:pt>
              <c:pt idx="2">
                <c:v>11.1</c:v>
              </c:pt>
              <c:pt idx="3">
                <c:v>11.3</c:v>
              </c:pt>
              <c:pt idx="4">
                <c:v>10.6</c:v>
              </c:pt>
              <c:pt idx="5">
                <c:v>10.4</c:v>
              </c:pt>
              <c:pt idx="6">
                <c:v>10.1</c:v>
              </c:pt>
              <c:pt idx="7">
                <c:v>9.3</c:v>
              </c:pt>
              <c:pt idx="8">
                <c:v>10</c:v>
              </c:pt>
              <c:pt idx="9">
                <c:v>9.1</c:v>
              </c:pt>
              <c:pt idx="10">
                <c:v>9.5</c:v>
              </c:pt>
              <c:pt idx="11">
                <c:v>8.8</c:v>
              </c:pt>
              <c:pt idx="12">
                <c:v>9.3</c:v>
              </c:pt>
              <c:pt idx="13">
                <c:v>9</c:v>
              </c:pt>
              <c:pt idx="14">
                <c:v>8.3</c:v>
              </c:pt>
              <c:pt idx="15">
                <c:v>8.87</c:v>
              </c:pt>
              <c:pt idx="16">
                <c:v>9.1</c:v>
              </c:pt>
              <c:pt idx="17">
                <c:v>9.2</c:v>
              </c:pt>
              <c:pt idx="18">
                <c:v>7.3</c:v>
              </c:pt>
              <c:pt idx="19">
                <c:v>8.2</c:v>
              </c:pt>
              <c:pt idx="20">
                <c:v>8.4</c:v>
              </c:pt>
              <c:pt idx="21">
                <c:v>8.7</c:v>
              </c:pt>
              <c:pt idx="22">
                <c:v>7.5</c:v>
              </c:pt>
              <c:pt idx="23">
                <c:v>8.2</c:v>
              </c:pt>
              <c:pt idx="24">
                <c:v>8.4</c:v>
              </c:pt>
              <c:pt idx="25">
                <c:v>7.1</c:v>
              </c:pt>
              <c:pt idx="26">
                <c:v>6.8</c:v>
              </c:pt>
              <c:pt idx="27">
                <c:v>6.6</c:v>
              </c:pt>
              <c:pt idx="28">
                <c:v>6.2</c:v>
              </c:pt>
              <c:pt idx="29">
                <c:v>6.4</c:v>
              </c:pt>
              <c:pt idx="30">
                <c:v>5.7</c:v>
              </c:pt>
            </c:numLit>
          </c:val>
        </c:ser>
        <c:overlap val="100"/>
        <c:gapWidth val="50"/>
        <c:axId val="52007780"/>
        <c:axId val="65416837"/>
      </c:barChart>
      <c:catAx>
        <c:axId val="52007780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axMin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noFill/>
          </a:ln>
        </c:spPr>
        <c:crossAx val="5200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4385"/>
          <c:w val="0.318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5"/>
          <c:w val="0.979"/>
          <c:h val="0.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0"/>
              <c:pt idx="0">
                <c:v>27457.7109272214</c:v>
              </c:pt>
              <c:pt idx="1">
                <c:v>28883.3491402176</c:v>
              </c:pt>
              <c:pt idx="2">
                <c:v>27335.5472693884</c:v>
              </c:pt>
              <c:pt idx="3">
                <c:v>29942.4005199474</c:v>
              </c:pt>
              <c:pt idx="4">
                <c:v>15529.9361253931</c:v>
              </c:pt>
              <c:pt idx="5">
                <c:v>28624.9810253489</c:v>
              </c:pt>
              <c:pt idx="6">
                <c:v>26086.1231607707</c:v>
              </c:pt>
              <c:pt idx="7">
                <c:v>26083.8945782516</c:v>
              </c:pt>
              <c:pt idx="8">
                <c:v>26213.4354627633</c:v>
              </c:pt>
              <c:pt idx="9">
                <c:v>22185.1716894958</c:v>
              </c:pt>
              <c:pt idx="10">
                <c:v>13504.8821617134</c:v>
              </c:pt>
              <c:pt idx="11">
                <c:v>30295.8965009152</c:v>
              </c:pt>
              <c:pt idx="12">
                <c:v>28305.6078249291</c:v>
              </c:pt>
              <c:pt idx="13">
                <c:v>23450.1190174125</c:v>
              </c:pt>
              <c:pt idx="14">
                <c:v>24606.9683480919</c:v>
              </c:pt>
              <c:pt idx="15">
                <c:v>18384.5931671589</c:v>
              </c:pt>
              <c:pt idx="16">
                <c:v>50490.1546641496</c:v>
              </c:pt>
              <c:pt idx="17">
                <c:v>9910.79544402321</c:v>
              </c:pt>
              <c:pt idx="18">
                <c:v>29781.1643564969</c:v>
              </c:pt>
              <c:pt idx="19">
                <c:v>19676.9604962099</c:v>
              </c:pt>
              <c:pt idx="20">
                <c:v>41882.6062767956</c:v>
              </c:pt>
              <c:pt idx="21">
                <c:v>11373.4090913853</c:v>
              </c:pt>
              <c:pt idx="22">
                <c:v>16276.9238150671</c:v>
              </c:pt>
              <c:pt idx="23">
                <c:v>12386.4754800387</c:v>
              </c:pt>
              <c:pt idx="24">
                <c:v>22724.3125888352</c:v>
              </c:pt>
              <c:pt idx="25">
                <c:v>28693.3342664532</c:v>
              </c:pt>
              <c:pt idx="26">
                <c:v>32472.222629887</c:v>
              </c:pt>
              <c:pt idx="27">
                <c:v>9678.04705567166</c:v>
              </c:pt>
              <c:pt idx="28">
                <c:v>28858.7475908694</c:v>
              </c:pt>
              <c:pt idx="29">
                <c:v>36662.0422127338</c:v>
              </c:pt>
            </c:numLit>
          </c:xVal>
          <c:yVal>
            <c:numLit>
              <c:ptCount val="30"/>
              <c:pt idx="0">
                <c:v>2999</c:v>
              </c:pt>
              <c:pt idx="1">
                <c:v>3606</c:v>
              </c:pt>
              <c:pt idx="2">
                <c:v>3488</c:v>
              </c:pt>
              <c:pt idx="3">
                <c:v>3678</c:v>
              </c:pt>
              <c:pt idx="4">
                <c:v>1490</c:v>
              </c:pt>
              <c:pt idx="5">
                <c:v>3349</c:v>
              </c:pt>
              <c:pt idx="6">
                <c:v>2668</c:v>
              </c:pt>
              <c:pt idx="7">
                <c:v>3449</c:v>
              </c:pt>
              <c:pt idx="8">
                <c:v>3371</c:v>
              </c:pt>
              <c:pt idx="9">
                <c:v>2483</c:v>
              </c:pt>
              <c:pt idx="10">
                <c:v>1504</c:v>
              </c:pt>
              <c:pt idx="11">
                <c:v>3340</c:v>
              </c:pt>
              <c:pt idx="12">
                <c:v>3082</c:v>
              </c:pt>
              <c:pt idx="13">
                <c:v>2614</c:v>
              </c:pt>
              <c:pt idx="14">
                <c:v>2474</c:v>
              </c:pt>
              <c:pt idx="15">
                <c:v>1480</c:v>
              </c:pt>
              <c:pt idx="16">
                <c:v>4303</c:v>
              </c:pt>
              <c:pt idx="17">
                <c:v>679</c:v>
              </c:pt>
              <c:pt idx="18">
                <c:v>3391</c:v>
              </c:pt>
              <c:pt idx="19">
                <c:v>2223</c:v>
              </c:pt>
              <c:pt idx="20">
                <c:v>4520</c:v>
              </c:pt>
              <c:pt idx="21">
                <c:v>843</c:v>
              </c:pt>
              <c:pt idx="22">
                <c:v>2120</c:v>
              </c:pt>
              <c:pt idx="23">
                <c:v>1130</c:v>
              </c:pt>
              <c:pt idx="24">
                <c:v>2458</c:v>
              </c:pt>
              <c:pt idx="25">
                <c:v>3202</c:v>
              </c:pt>
              <c:pt idx="26">
                <c:v>4311</c:v>
              </c:pt>
              <c:pt idx="27">
                <c:v>591</c:v>
              </c:pt>
              <c:pt idx="28">
                <c:v>2760</c:v>
              </c:pt>
              <c:pt idx="29">
                <c:v>6714</c:v>
              </c:pt>
            </c:numLit>
          </c:yVal>
          <c:smooth val="0"/>
        </c:ser>
        <c:axId val="51880622"/>
        <c:axId val="64272415"/>
      </c:scatterChart>
      <c:valAx>
        <c:axId val="51880622"/>
        <c:scaling>
          <c:orientation val="minMax"/>
          <c:max val="65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NNI per capita (USD PPP)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8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crossBetween val="midCat"/>
        <c:dispUnits/>
        <c:majorUnit val="10000"/>
      </c:valAx>
      <c:valAx>
        <c:axId val="64272415"/>
        <c:scaling>
          <c:orientation val="minMax"/>
          <c:max val="7000"/>
          <c:min val="50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425"/>
          <c:w val="0.946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solidFill>
                <a:srgbClr val="002060"/>
              </a:solidFill>
              <a:ln w="3175">
                <a:noFill/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solidFill>
                <a:srgbClr val="002060"/>
              </a:solidFill>
              <a:ln w="3175">
                <a:noFill/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0"/>
              <c:pt idx="0">
                <c:v>2999</c:v>
              </c:pt>
              <c:pt idx="1">
                <c:v>3606</c:v>
              </c:pt>
              <c:pt idx="2">
                <c:v>3488</c:v>
              </c:pt>
              <c:pt idx="3">
                <c:v>3678</c:v>
              </c:pt>
              <c:pt idx="4">
                <c:v>1490</c:v>
              </c:pt>
              <c:pt idx="5">
                <c:v>3349</c:v>
              </c:pt>
              <c:pt idx="6">
                <c:v>2668</c:v>
              </c:pt>
              <c:pt idx="7">
                <c:v>3449</c:v>
              </c:pt>
              <c:pt idx="8">
                <c:v>3371</c:v>
              </c:pt>
              <c:pt idx="9">
                <c:v>2483</c:v>
              </c:pt>
              <c:pt idx="10">
                <c:v>1504</c:v>
              </c:pt>
              <c:pt idx="11">
                <c:v>3340</c:v>
              </c:pt>
              <c:pt idx="12">
                <c:v>3082</c:v>
              </c:pt>
              <c:pt idx="13">
                <c:v>2614</c:v>
              </c:pt>
              <c:pt idx="14">
                <c:v>2474</c:v>
              </c:pt>
              <c:pt idx="15">
                <c:v>1480</c:v>
              </c:pt>
              <c:pt idx="16">
                <c:v>4303</c:v>
              </c:pt>
              <c:pt idx="17">
                <c:v>679</c:v>
              </c:pt>
              <c:pt idx="18">
                <c:v>3391</c:v>
              </c:pt>
              <c:pt idx="19">
                <c:v>2223</c:v>
              </c:pt>
              <c:pt idx="20">
                <c:v>4520</c:v>
              </c:pt>
              <c:pt idx="21">
                <c:v>843</c:v>
              </c:pt>
              <c:pt idx="22">
                <c:v>2120</c:v>
              </c:pt>
              <c:pt idx="23">
                <c:v>1130</c:v>
              </c:pt>
              <c:pt idx="24">
                <c:v>2458</c:v>
              </c:pt>
              <c:pt idx="25">
                <c:v>3202</c:v>
              </c:pt>
              <c:pt idx="26">
                <c:v>4311</c:v>
              </c:pt>
              <c:pt idx="27">
                <c:v>591</c:v>
              </c:pt>
              <c:pt idx="28">
                <c:v>2760</c:v>
              </c:pt>
              <c:pt idx="29">
                <c:v>6714</c:v>
              </c:pt>
            </c:numLit>
          </c:xVal>
          <c:yVal>
            <c:numLit>
              <c:ptCount val="30"/>
              <c:pt idx="0">
                <c:v>81.0999999999999</c:v>
              </c:pt>
              <c:pt idx="1">
                <c:v>79.9</c:v>
              </c:pt>
              <c:pt idx="2">
                <c:v>79.5</c:v>
              </c:pt>
              <c:pt idx="3">
                <c:v>80.4</c:v>
              </c:pt>
              <c:pt idx="4">
                <c:v>76.7</c:v>
              </c:pt>
              <c:pt idx="5">
                <c:v>78.4</c:v>
              </c:pt>
              <c:pt idx="6">
                <c:v>79.5</c:v>
              </c:pt>
              <c:pt idx="7">
                <c:v>80.9</c:v>
              </c:pt>
              <c:pt idx="8">
                <c:v>79.8</c:v>
              </c:pt>
              <c:pt idx="9">
                <c:v>79.5999999999999</c:v>
              </c:pt>
              <c:pt idx="10">
                <c:v>73.2</c:v>
              </c:pt>
              <c:pt idx="11">
                <c:v>81.2</c:v>
              </c:pt>
              <c:pt idx="12">
                <c:v>79.7</c:v>
              </c:pt>
              <c:pt idx="13">
                <c:v>80.9</c:v>
              </c:pt>
              <c:pt idx="14">
                <c:v>82.4</c:v>
              </c:pt>
              <c:pt idx="15">
                <c:v>79.0999999999999</c:v>
              </c:pt>
              <c:pt idx="16">
                <c:v>79.4</c:v>
              </c:pt>
              <c:pt idx="17">
                <c:v>75.7</c:v>
              </c:pt>
              <c:pt idx="18">
                <c:v>79.8</c:v>
              </c:pt>
              <c:pt idx="19">
                <c:v>79.9</c:v>
              </c:pt>
              <c:pt idx="20">
                <c:v>80.5999999999999</c:v>
              </c:pt>
              <c:pt idx="21">
                <c:v>75.3</c:v>
              </c:pt>
              <c:pt idx="22">
                <c:v>78.9</c:v>
              </c:pt>
              <c:pt idx="23">
                <c:v>74.3</c:v>
              </c:pt>
              <c:pt idx="24">
                <c:v>81.0999999999999</c:v>
              </c:pt>
              <c:pt idx="25">
                <c:v>80.8</c:v>
              </c:pt>
              <c:pt idx="26">
                <c:v>81.7</c:v>
              </c:pt>
              <c:pt idx="27">
                <c:v>71.5999999999999</c:v>
              </c:pt>
              <c:pt idx="28">
                <c:v>79.0999999999999</c:v>
              </c:pt>
              <c:pt idx="29">
                <c:v>77.8</c:v>
              </c:pt>
            </c:numLit>
          </c:yVal>
          <c:smooth val="0"/>
        </c:ser>
        <c:axId val="41580824"/>
        <c:axId val="38683097"/>
      </c:scatterChart>
      <c:valAx>
        <c:axId val="41580824"/>
        <c:scaling>
          <c:orientation val="minMax"/>
          <c:max val="70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Health expenditure per capita (USD PPP), 2006</a:t>
                </a:r>
              </a:p>
            </c:rich>
          </c:tx>
          <c:layout>
            <c:manualLayout>
              <c:xMode val="factor"/>
              <c:yMode val="factor"/>
              <c:x val="0.004"/>
              <c:y val="0.05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crossBetween val="midCat"/>
        <c:dispUnits/>
        <c:majorUnit val="1000"/>
        <c:minorUnit val="500"/>
      </c:valAx>
      <c:valAx>
        <c:axId val="38683097"/>
        <c:scaling>
          <c:orientation val="minMax"/>
          <c:max val="83"/>
          <c:min val="71"/>
        </c:scaling>
        <c:axPos val="l"/>
        <c:delete val="0"/>
        <c:numFmt formatCode="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425"/>
          <c:w val="0.9502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solidFill>
                <a:srgbClr val="002060"/>
              </a:solidFill>
              <a:ln w="3175">
                <a:noFill/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solidFill>
                <a:srgbClr val="002060"/>
              </a:solidFill>
              <a:ln w="3175">
                <a:noFill/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0"/>
              <c:pt idx="0">
                <c:v>2999</c:v>
              </c:pt>
              <c:pt idx="1">
                <c:v>3606</c:v>
              </c:pt>
              <c:pt idx="2">
                <c:v>3488</c:v>
              </c:pt>
              <c:pt idx="3">
                <c:v>3678</c:v>
              </c:pt>
              <c:pt idx="4">
                <c:v>1490</c:v>
              </c:pt>
              <c:pt idx="5">
                <c:v>3349</c:v>
              </c:pt>
              <c:pt idx="6">
                <c:v>2668</c:v>
              </c:pt>
              <c:pt idx="7">
                <c:v>3449</c:v>
              </c:pt>
              <c:pt idx="8">
                <c:v>3371</c:v>
              </c:pt>
              <c:pt idx="9">
                <c:v>2483</c:v>
              </c:pt>
              <c:pt idx="10">
                <c:v>1504</c:v>
              </c:pt>
              <c:pt idx="11">
                <c:v>3340</c:v>
              </c:pt>
              <c:pt idx="12">
                <c:v>3082</c:v>
              </c:pt>
              <c:pt idx="13">
                <c:v>2614</c:v>
              </c:pt>
              <c:pt idx="14">
                <c:v>2474</c:v>
              </c:pt>
              <c:pt idx="15">
                <c:v>1480</c:v>
              </c:pt>
              <c:pt idx="16">
                <c:v>4303</c:v>
              </c:pt>
              <c:pt idx="17">
                <c:v>679</c:v>
              </c:pt>
              <c:pt idx="18">
                <c:v>3391</c:v>
              </c:pt>
              <c:pt idx="19">
                <c:v>2223</c:v>
              </c:pt>
              <c:pt idx="20">
                <c:v>4520</c:v>
              </c:pt>
              <c:pt idx="21">
                <c:v>843</c:v>
              </c:pt>
              <c:pt idx="22">
                <c:v>2120</c:v>
              </c:pt>
              <c:pt idx="23">
                <c:v>1130</c:v>
              </c:pt>
              <c:pt idx="24">
                <c:v>2458</c:v>
              </c:pt>
              <c:pt idx="25">
                <c:v>3202</c:v>
              </c:pt>
              <c:pt idx="26">
                <c:v>4311</c:v>
              </c:pt>
              <c:pt idx="27">
                <c:v>591</c:v>
              </c:pt>
              <c:pt idx="28">
                <c:v>2760</c:v>
              </c:pt>
              <c:pt idx="29">
                <c:v>6714</c:v>
              </c:pt>
            </c:numLit>
          </c:xVal>
          <c:yVal>
            <c:numLit>
              <c:ptCount val="30"/>
              <c:pt idx="0">
                <c:v>81.0999999999999</c:v>
              </c:pt>
              <c:pt idx="1">
                <c:v>79.9</c:v>
              </c:pt>
              <c:pt idx="2">
                <c:v>79.5</c:v>
              </c:pt>
              <c:pt idx="3">
                <c:v>80.4</c:v>
              </c:pt>
              <c:pt idx="4">
                <c:v>76.7</c:v>
              </c:pt>
              <c:pt idx="5">
                <c:v>78.4</c:v>
              </c:pt>
              <c:pt idx="6">
                <c:v>79.5</c:v>
              </c:pt>
              <c:pt idx="7">
                <c:v>80.9</c:v>
              </c:pt>
              <c:pt idx="8">
                <c:v>79.8</c:v>
              </c:pt>
              <c:pt idx="9">
                <c:v>79.5999999999999</c:v>
              </c:pt>
              <c:pt idx="10">
                <c:v>73.2</c:v>
              </c:pt>
              <c:pt idx="11">
                <c:v>81.2</c:v>
              </c:pt>
              <c:pt idx="12">
                <c:v>79.7</c:v>
              </c:pt>
              <c:pt idx="13">
                <c:v>80.9</c:v>
              </c:pt>
              <c:pt idx="14">
                <c:v>82.4</c:v>
              </c:pt>
              <c:pt idx="15">
                <c:v>79.0999999999999</c:v>
              </c:pt>
              <c:pt idx="16">
                <c:v>79.4</c:v>
              </c:pt>
              <c:pt idx="17">
                <c:v>75.7</c:v>
              </c:pt>
              <c:pt idx="18">
                <c:v>79.8</c:v>
              </c:pt>
              <c:pt idx="19">
                <c:v>79.9</c:v>
              </c:pt>
              <c:pt idx="20">
                <c:v>80.5999999999999</c:v>
              </c:pt>
              <c:pt idx="21">
                <c:v>75.3</c:v>
              </c:pt>
              <c:pt idx="22">
                <c:v>78.9</c:v>
              </c:pt>
              <c:pt idx="23">
                <c:v>74.3</c:v>
              </c:pt>
              <c:pt idx="24">
                <c:v>81.0999999999999</c:v>
              </c:pt>
              <c:pt idx="25">
                <c:v>80.8</c:v>
              </c:pt>
              <c:pt idx="26">
                <c:v>81.7</c:v>
              </c:pt>
              <c:pt idx="27">
                <c:v>71.5999999999999</c:v>
              </c:pt>
              <c:pt idx="28">
                <c:v>79.0999999999999</c:v>
              </c:pt>
              <c:pt idx="29">
                <c:v>77.8</c:v>
              </c:pt>
            </c:numLit>
          </c:yVal>
          <c:smooth val="0"/>
        </c:ser>
        <c:axId val="12603554"/>
        <c:axId val="46323123"/>
      </c:scatterChart>
      <c:valAx>
        <c:axId val="12603554"/>
        <c:scaling>
          <c:orientation val="minMax"/>
          <c:max val="70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Health expenditure per capita (USD PPP), 2006</a:t>
                </a:r>
              </a:p>
            </c:rich>
          </c:tx>
          <c:layout>
            <c:manualLayout>
              <c:xMode val="factor"/>
              <c:yMode val="factor"/>
              <c:x val="0.004"/>
              <c:y val="0.0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crossBetween val="midCat"/>
        <c:dispUnits/>
        <c:majorUnit val="1000"/>
        <c:minorUnit val="500"/>
      </c:valAx>
      <c:valAx>
        <c:axId val="46323123"/>
        <c:scaling>
          <c:orientation val="minMax"/>
          <c:max val="83"/>
          <c:min val="71"/>
        </c:scaling>
        <c:axPos val="l"/>
        <c:delete val="0"/>
        <c:numFmt formatCode="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0.47025</cdr:y>
    </cdr:from>
    <cdr:to>
      <cdr:x>1</cdr:x>
      <cdr:y>0.56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866900" y="2085975"/>
          <a:ext cx="962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0.19825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1866900" y="0"/>
          <a:ext cx="9620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0.99925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66675" y="4438650"/>
          <a:ext cx="1981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Series breaks.  1. 1999-2005.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1997-2005.  3. 1995-2005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1</cdr:y>
    </cdr:from>
    <cdr:to>
      <cdr:x>0.1765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343400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[1]Data 5.2'!$A$7:$A$36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5eef4014-5c69-45c0-9971-916671495df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</a:t>
          </a:fld>
        </a:p>
      </cdr:txBody>
    </cdr:sp>
  </cdr:relSizeAnchor>
  <cdr:relSizeAnchor xmlns:cdr="http://schemas.openxmlformats.org/drawingml/2006/chartDrawing">
    <cdr:from>
      <cdr:x>0.3015</cdr:x>
      <cdr:y>0.016</cdr:y>
    </cdr:from>
    <cdr:to>
      <cdr:x>1</cdr:x>
      <cdr:y>0.1025</cdr:y>
    </cdr:to>
    <cdr:sp>
      <cdr:nvSpPr>
        <cdr:cNvPr id="2" name="TextBox 6"/>
        <cdr:cNvSpPr txBox="1">
          <a:spLocks noChangeArrowheads="1"/>
        </cdr:cNvSpPr>
      </cdr:nvSpPr>
      <cdr:spPr>
        <a:xfrm>
          <a:off x="847725" y="47625"/>
          <a:ext cx="2066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expenditure per capita (USD PPP), 2006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[1]Data 5.2'!$A$7:$A$36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960b2e8b-1c8e-4d1e-93df-83be4cc0dde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</a:t>
          </a:fld>
        </a:p>
      </cdr:txBody>
    </cdr:sp>
  </cdr:relSizeAnchor>
  <cdr:relSizeAnchor xmlns:cdr="http://schemas.openxmlformats.org/drawingml/2006/chartDrawing">
    <cdr:from>
      <cdr:x>0.30225</cdr:x>
      <cdr:y>0.01525</cdr:y>
    </cdr:from>
    <cdr:to>
      <cdr:x>1</cdr:x>
      <cdr:y>0.09975</cdr:y>
    </cdr:to>
    <cdr:sp>
      <cdr:nvSpPr>
        <cdr:cNvPr id="2" name="TextBox 6"/>
        <cdr:cNvSpPr txBox="1">
          <a:spLocks noChangeArrowheads="1"/>
        </cdr:cNvSpPr>
      </cdr:nvSpPr>
      <cdr:spPr>
        <a:xfrm>
          <a:off x="847725" y="47625"/>
          <a:ext cx="2066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Life expectancy at birth</a:t>
          </a:r>
        </a:p>
      </cdr:txBody>
    </cdr:sp>
  </cdr:relSizeAnchor>
  <cdr:relSizeAnchor xmlns:cdr="http://schemas.openxmlformats.org/drawingml/2006/chartDrawing">
    <cdr:from>
      <cdr:x>0.47875</cdr:x>
      <cdr:y>0.18975</cdr:y>
    </cdr:from>
    <cdr:to>
      <cdr:x>0.56475</cdr:x>
      <cdr:y>0.20725</cdr:y>
    </cdr:to>
    <cdr:sp>
      <cdr:nvSpPr>
        <cdr:cNvPr id="3" name="Straight Arrow Connector 4"/>
        <cdr:cNvSpPr>
          <a:spLocks/>
        </cdr:cNvSpPr>
      </cdr:nvSpPr>
      <cdr:spPr>
        <a:xfrm rot="10800000" flipV="1">
          <a:off x="1343025" y="638175"/>
          <a:ext cx="238125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0.27725</cdr:y>
    </cdr:from>
    <cdr:to>
      <cdr:x>0.5875</cdr:x>
      <cdr:y>0.2905</cdr:y>
    </cdr:to>
    <cdr:sp>
      <cdr:nvSpPr>
        <cdr:cNvPr id="4" name="Straight Arrow Connector 13"/>
        <cdr:cNvSpPr>
          <a:spLocks/>
        </cdr:cNvSpPr>
      </cdr:nvSpPr>
      <cdr:spPr>
        <a:xfrm rot="10800000">
          <a:off x="1304925" y="933450"/>
          <a:ext cx="35242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0.23725</cdr:y>
    </cdr:from>
    <cdr:to>
      <cdr:x>0.6065</cdr:x>
      <cdr:y>0.268</cdr:y>
    </cdr:to>
    <cdr:sp>
      <cdr:nvSpPr>
        <cdr:cNvPr id="5" name="Straight Arrow Connector 15"/>
        <cdr:cNvSpPr>
          <a:spLocks/>
        </cdr:cNvSpPr>
      </cdr:nvSpPr>
      <cdr:spPr>
        <a:xfrm rot="10800000" flipV="1">
          <a:off x="1266825" y="800100"/>
          <a:ext cx="4381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76200</xdr:rowOff>
    </xdr:from>
    <xdr:to>
      <xdr:col>8</xdr:col>
      <xdr:colOff>104775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267075" y="1181100"/>
        <a:ext cx="1866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6</xdr:row>
      <xdr:rowOff>95250</xdr:rowOff>
    </xdr:from>
    <xdr:to>
      <xdr:col>3</xdr:col>
      <xdr:colOff>342900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257175" y="1066800"/>
        <a:ext cx="19716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4</xdr:col>
      <xdr:colOff>304800</xdr:colOff>
      <xdr:row>64</xdr:row>
      <xdr:rowOff>28575</xdr:rowOff>
    </xdr:to>
    <xdr:graphicFrame>
      <xdr:nvGraphicFramePr>
        <xdr:cNvPr id="3" name="Chart 3"/>
        <xdr:cNvGraphicFramePr/>
      </xdr:nvGraphicFramePr>
      <xdr:xfrm>
        <a:off x="0" y="6105525"/>
        <a:ext cx="28194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43</xdr:row>
      <xdr:rowOff>38100</xdr:rowOff>
    </xdr:from>
    <xdr:to>
      <xdr:col>8</xdr:col>
      <xdr:colOff>590550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2800350" y="6115050"/>
        <a:ext cx="28194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[1]Data 5.2'!$A$7:$A$36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b6655932-8e28-4031-ab9f-9c0c253415a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</a:t>
          </a:fld>
        </a:p>
      </cdr:txBody>
    </cdr:sp>
  </cdr:relSizeAnchor>
  <cdr:relSizeAnchor xmlns:cdr="http://schemas.openxmlformats.org/drawingml/2006/chartDrawing">
    <cdr:from>
      <cdr:x>0.3105</cdr:x>
      <cdr:y>0.01525</cdr:y>
    </cdr:from>
    <cdr:to>
      <cdr:x>1</cdr:x>
      <cdr:y>0.09975</cdr:y>
    </cdr:to>
    <cdr:sp>
      <cdr:nvSpPr>
        <cdr:cNvPr id="2" name="TextBox 6"/>
        <cdr:cNvSpPr txBox="1">
          <a:spLocks noChangeArrowheads="1"/>
        </cdr:cNvSpPr>
      </cdr:nvSpPr>
      <cdr:spPr>
        <a:xfrm>
          <a:off x="847725" y="47625"/>
          <a:ext cx="2076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Life expectancy at birth</a:t>
          </a:r>
        </a:p>
      </cdr:txBody>
    </cdr:sp>
  </cdr:relSizeAnchor>
  <cdr:relSizeAnchor xmlns:cdr="http://schemas.openxmlformats.org/drawingml/2006/chartDrawing">
    <cdr:from>
      <cdr:x>0.4925</cdr:x>
      <cdr:y>0.18975</cdr:y>
    </cdr:from>
    <cdr:to>
      <cdr:x>0.581</cdr:x>
      <cdr:y>0.20725</cdr:y>
    </cdr:to>
    <cdr:sp>
      <cdr:nvSpPr>
        <cdr:cNvPr id="3" name="Straight Arrow Connector 4"/>
        <cdr:cNvSpPr>
          <a:spLocks/>
        </cdr:cNvSpPr>
      </cdr:nvSpPr>
      <cdr:spPr>
        <a:xfrm rot="10800000" flipV="1">
          <a:off x="1343025" y="638175"/>
          <a:ext cx="238125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0.27725</cdr:y>
    </cdr:from>
    <cdr:to>
      <cdr:x>0.6045</cdr:x>
      <cdr:y>0.2905</cdr:y>
    </cdr:to>
    <cdr:sp>
      <cdr:nvSpPr>
        <cdr:cNvPr id="4" name="Straight Arrow Connector 13"/>
        <cdr:cNvSpPr>
          <a:spLocks/>
        </cdr:cNvSpPr>
      </cdr:nvSpPr>
      <cdr:spPr>
        <a:xfrm rot="10800000">
          <a:off x="1304925" y="933450"/>
          <a:ext cx="35242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0.23725</cdr:y>
    </cdr:from>
    <cdr:to>
      <cdr:x>0.6245</cdr:x>
      <cdr:y>0.268</cdr:y>
    </cdr:to>
    <cdr:sp>
      <cdr:nvSpPr>
        <cdr:cNvPr id="5" name="Straight Arrow Connector 15"/>
        <cdr:cNvSpPr>
          <a:spLocks/>
        </cdr:cNvSpPr>
      </cdr:nvSpPr>
      <cdr:spPr>
        <a:xfrm rot="10800000" flipV="1">
          <a:off x="1266825" y="800100"/>
          <a:ext cx="4381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38100</xdr:rowOff>
    </xdr:from>
    <xdr:to>
      <xdr:col>4</xdr:col>
      <xdr:colOff>590550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85750" y="847725"/>
        <a:ext cx="2743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5.2.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4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5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  <sheetName val="HE8_E"/>
      <sheetName val="Data for Fig 1 &amp; 2"/>
      <sheetName val="Data for  Fig 3"/>
      <sheetName val="Data for fig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9"/>
  <sheetViews>
    <sheetView zoomScalePageLayoutView="0" workbookViewId="0" topLeftCell="A31">
      <selection activeCell="A67" sqref="A67"/>
    </sheetView>
  </sheetViews>
  <sheetFormatPr defaultColWidth="9.140625" defaultRowHeight="12.75"/>
  <cols>
    <col min="1" max="9" width="9.42187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4" spans="1:9" ht="12.75" customHeight="1">
      <c r="A4" s="3" t="s">
        <v>2</v>
      </c>
      <c r="B4" s="3"/>
      <c r="C4" s="3"/>
      <c r="D4" s="3"/>
      <c r="F4" s="4" t="s">
        <v>3</v>
      </c>
      <c r="G4" s="4"/>
      <c r="H4" s="4"/>
      <c r="I4" s="4"/>
    </row>
    <row r="5" spans="1:9" ht="12.75">
      <c r="A5" s="3"/>
      <c r="B5" s="3"/>
      <c r="C5" s="3"/>
      <c r="D5" s="3"/>
      <c r="F5" s="4"/>
      <c r="G5" s="4"/>
      <c r="H5" s="4"/>
      <c r="I5" s="4"/>
    </row>
    <row r="6" spans="1:9" ht="12.75" customHeight="1">
      <c r="A6" s="5" t="s">
        <v>4</v>
      </c>
      <c r="B6" s="6"/>
      <c r="C6" s="6"/>
      <c r="D6" s="6"/>
      <c r="E6" s="6"/>
      <c r="F6" s="6"/>
      <c r="G6" s="6"/>
      <c r="H6" s="6"/>
      <c r="I6" s="6"/>
    </row>
    <row r="7" spans="1:9" ht="10.5" customHeight="1">
      <c r="A7" s="7"/>
      <c r="B7" s="7"/>
      <c r="C7" s="7"/>
      <c r="D7" s="7"/>
      <c r="E7" s="8" t="s">
        <v>5</v>
      </c>
      <c r="F7" s="7"/>
      <c r="G7" s="7"/>
      <c r="H7" s="7"/>
      <c r="I7" s="7"/>
    </row>
    <row r="8" spans="1:9" ht="10.5" customHeight="1">
      <c r="A8" s="7"/>
      <c r="B8" s="7"/>
      <c r="C8" s="7"/>
      <c r="D8" s="7"/>
      <c r="E8" s="8" t="s">
        <v>6</v>
      </c>
      <c r="F8" s="7"/>
      <c r="G8" s="7"/>
      <c r="H8" s="7"/>
      <c r="I8" s="7"/>
    </row>
    <row r="9" spans="1:9" ht="10.5" customHeight="1">
      <c r="A9" s="7"/>
      <c r="B9" s="7"/>
      <c r="C9" s="7"/>
      <c r="D9" s="7"/>
      <c r="E9" s="8" t="s">
        <v>7</v>
      </c>
      <c r="F9" s="7"/>
      <c r="G9" s="7"/>
      <c r="H9" s="7"/>
      <c r="I9" s="7"/>
    </row>
    <row r="10" spans="1:9" ht="10.5" customHeight="1">
      <c r="A10" s="7"/>
      <c r="B10" s="7"/>
      <c r="C10" s="7"/>
      <c r="D10" s="7"/>
      <c r="E10" s="8" t="s">
        <v>8</v>
      </c>
      <c r="F10" s="7"/>
      <c r="G10" s="7"/>
      <c r="H10" s="7"/>
      <c r="I10" s="7"/>
    </row>
    <row r="11" spans="1:9" ht="10.5" customHeight="1">
      <c r="A11" s="7"/>
      <c r="B11" s="7"/>
      <c r="C11" s="7"/>
      <c r="D11" s="7"/>
      <c r="E11" s="8" t="s">
        <v>9</v>
      </c>
      <c r="F11" s="7"/>
      <c r="G11" s="7"/>
      <c r="H11" s="7"/>
      <c r="I11" s="7"/>
    </row>
    <row r="12" spans="1:9" ht="10.5" customHeight="1">
      <c r="A12" s="7"/>
      <c r="B12" s="7"/>
      <c r="C12" s="7"/>
      <c r="D12" s="7"/>
      <c r="E12" s="8" t="s">
        <v>10</v>
      </c>
      <c r="F12" s="7"/>
      <c r="G12" s="7"/>
      <c r="H12" s="7"/>
      <c r="I12" s="7"/>
    </row>
    <row r="13" spans="1:9" ht="10.5" customHeight="1">
      <c r="A13" s="7"/>
      <c r="B13" s="7"/>
      <c r="C13" s="7"/>
      <c r="D13" s="7"/>
      <c r="E13" s="8" t="s">
        <v>11</v>
      </c>
      <c r="F13" s="7"/>
      <c r="G13" s="7"/>
      <c r="H13" s="7"/>
      <c r="I13" s="7"/>
    </row>
    <row r="14" spans="1:9" ht="10.5" customHeight="1">
      <c r="A14" s="7"/>
      <c r="B14" s="7"/>
      <c r="C14" s="7"/>
      <c r="D14" s="7"/>
      <c r="E14" s="8" t="s">
        <v>12</v>
      </c>
      <c r="F14" s="7"/>
      <c r="G14" s="7"/>
      <c r="H14" s="7"/>
      <c r="I14" s="7"/>
    </row>
    <row r="15" spans="1:9" ht="10.5" customHeight="1">
      <c r="A15" s="7"/>
      <c r="B15" s="7"/>
      <c r="C15" s="7"/>
      <c r="D15" s="7"/>
      <c r="E15" s="8" t="s">
        <v>13</v>
      </c>
      <c r="F15" s="7"/>
      <c r="G15" s="7"/>
      <c r="H15" s="7"/>
      <c r="I15" s="7"/>
    </row>
    <row r="16" spans="1:9" ht="10.5" customHeight="1">
      <c r="A16" s="7"/>
      <c r="B16" s="7"/>
      <c r="C16" s="7"/>
      <c r="D16" s="7"/>
      <c r="E16" s="8" t="s">
        <v>14</v>
      </c>
      <c r="F16" s="7"/>
      <c r="G16" s="7"/>
      <c r="H16" s="7"/>
      <c r="I16" s="7"/>
    </row>
    <row r="17" spans="1:9" ht="10.5" customHeight="1">
      <c r="A17" s="7"/>
      <c r="B17" s="7"/>
      <c r="C17" s="7"/>
      <c r="D17" s="7"/>
      <c r="E17" s="8" t="s">
        <v>15</v>
      </c>
      <c r="F17" s="7"/>
      <c r="G17" s="7"/>
      <c r="H17" s="7"/>
      <c r="I17" s="7"/>
    </row>
    <row r="18" spans="1:9" ht="10.5" customHeight="1">
      <c r="A18" s="7"/>
      <c r="B18" s="7"/>
      <c r="C18" s="7"/>
      <c r="D18" s="7"/>
      <c r="E18" s="8" t="s">
        <v>16</v>
      </c>
      <c r="F18" s="7"/>
      <c r="G18" s="7"/>
      <c r="H18" s="7"/>
      <c r="I18" s="7"/>
    </row>
    <row r="19" spans="1:9" ht="10.5" customHeight="1">
      <c r="A19" s="7"/>
      <c r="B19" s="7"/>
      <c r="C19" s="7"/>
      <c r="D19" s="7"/>
      <c r="E19" s="8" t="s">
        <v>17</v>
      </c>
      <c r="F19" s="7"/>
      <c r="G19" s="7"/>
      <c r="H19" s="7"/>
      <c r="I19" s="7"/>
    </row>
    <row r="20" spans="1:9" ht="10.5" customHeight="1">
      <c r="A20" s="7"/>
      <c r="B20" s="7"/>
      <c r="C20" s="7"/>
      <c r="D20" s="7"/>
      <c r="E20" s="8" t="s">
        <v>18</v>
      </c>
      <c r="F20" s="7"/>
      <c r="G20" s="7"/>
      <c r="H20" s="7"/>
      <c r="I20" s="7"/>
    </row>
    <row r="21" spans="1:9" ht="10.5" customHeight="1">
      <c r="A21" s="7"/>
      <c r="B21" s="7"/>
      <c r="C21" s="7"/>
      <c r="D21" s="7"/>
      <c r="E21" s="8" t="s">
        <v>19</v>
      </c>
      <c r="F21" s="7"/>
      <c r="G21" s="7"/>
      <c r="H21" s="7"/>
      <c r="I21" s="7"/>
    </row>
    <row r="22" spans="1:9" ht="10.5" customHeight="1">
      <c r="A22" s="7"/>
      <c r="B22" s="7"/>
      <c r="C22" s="7"/>
      <c r="D22" s="7"/>
      <c r="E22" s="8" t="s">
        <v>20</v>
      </c>
      <c r="F22" s="7"/>
      <c r="G22" s="7"/>
      <c r="H22" s="7"/>
      <c r="I22" s="7"/>
    </row>
    <row r="23" spans="1:9" ht="10.5" customHeight="1">
      <c r="A23" s="7"/>
      <c r="B23" s="7"/>
      <c r="C23" s="7"/>
      <c r="D23" s="7"/>
      <c r="E23" s="8" t="s">
        <v>21</v>
      </c>
      <c r="F23" s="7"/>
      <c r="G23" s="7"/>
      <c r="H23" s="7"/>
      <c r="I23" s="7"/>
    </row>
    <row r="24" spans="1:9" ht="10.5" customHeight="1">
      <c r="A24" s="7"/>
      <c r="B24" s="7"/>
      <c r="C24" s="7"/>
      <c r="D24" s="7"/>
      <c r="E24" s="8" t="s">
        <v>22</v>
      </c>
      <c r="F24" s="7"/>
      <c r="G24" s="7"/>
      <c r="H24" s="7"/>
      <c r="I24" s="7"/>
    </row>
    <row r="25" spans="1:9" ht="10.5" customHeight="1">
      <c r="A25" s="7"/>
      <c r="B25" s="7"/>
      <c r="C25" s="7"/>
      <c r="D25" s="7"/>
      <c r="E25" s="8" t="s">
        <v>23</v>
      </c>
      <c r="F25" s="7"/>
      <c r="G25" s="7"/>
      <c r="H25" s="7"/>
      <c r="I25" s="7"/>
    </row>
    <row r="26" spans="1:9" ht="10.5" customHeight="1">
      <c r="A26" s="7"/>
      <c r="B26" s="7"/>
      <c r="C26" s="7"/>
      <c r="D26" s="7"/>
      <c r="E26" s="8" t="s">
        <v>24</v>
      </c>
      <c r="F26" s="7"/>
      <c r="G26" s="7"/>
      <c r="H26" s="7"/>
      <c r="I26" s="7"/>
    </row>
    <row r="27" spans="1:9" ht="10.5" customHeight="1">
      <c r="A27" s="7"/>
      <c r="B27" s="7"/>
      <c r="C27" s="7"/>
      <c r="D27" s="7"/>
      <c r="E27" s="8" t="s">
        <v>25</v>
      </c>
      <c r="F27" s="7"/>
      <c r="G27" s="7"/>
      <c r="H27" s="7"/>
      <c r="I27" s="7"/>
    </row>
    <row r="28" spans="1:9" ht="10.5" customHeight="1">
      <c r="A28" s="7"/>
      <c r="B28" s="7"/>
      <c r="C28" s="7"/>
      <c r="D28" s="7"/>
      <c r="E28" s="8" t="s">
        <v>26</v>
      </c>
      <c r="F28" s="7"/>
      <c r="G28" s="7"/>
      <c r="H28" s="7"/>
      <c r="I28" s="7"/>
    </row>
    <row r="29" spans="1:9" ht="10.5" customHeight="1">
      <c r="A29" s="7"/>
      <c r="B29" s="7"/>
      <c r="C29" s="7"/>
      <c r="D29" s="7"/>
      <c r="E29" s="8" t="s">
        <v>27</v>
      </c>
      <c r="F29" s="7"/>
      <c r="G29" s="7"/>
      <c r="H29" s="7"/>
      <c r="I29" s="7"/>
    </row>
    <row r="30" spans="1:9" ht="10.5" customHeight="1">
      <c r="A30" s="7"/>
      <c r="B30" s="7"/>
      <c r="C30" s="7"/>
      <c r="D30" s="7"/>
      <c r="E30" s="8" t="s">
        <v>28</v>
      </c>
      <c r="F30" s="7"/>
      <c r="G30" s="7"/>
      <c r="H30" s="7"/>
      <c r="I30" s="7"/>
    </row>
    <row r="31" spans="1:9" ht="10.5" customHeight="1">
      <c r="A31" s="7"/>
      <c r="B31" s="7"/>
      <c r="C31" s="7"/>
      <c r="D31" s="7"/>
      <c r="E31" s="8" t="s">
        <v>29</v>
      </c>
      <c r="F31" s="7"/>
      <c r="G31" s="7"/>
      <c r="H31" s="7"/>
      <c r="I31" s="7"/>
    </row>
    <row r="32" spans="1:9" ht="10.5" customHeight="1">
      <c r="A32" s="7"/>
      <c r="B32" s="7"/>
      <c r="C32" s="7"/>
      <c r="D32" s="7"/>
      <c r="E32" s="8" t="s">
        <v>30</v>
      </c>
      <c r="F32" s="7"/>
      <c r="G32" s="7"/>
      <c r="H32" s="7"/>
      <c r="I32" s="7"/>
    </row>
    <row r="33" spans="1:9" ht="10.5" customHeight="1">
      <c r="A33" s="7"/>
      <c r="B33" s="7"/>
      <c r="C33" s="7"/>
      <c r="D33" s="7"/>
      <c r="E33" s="8" t="s">
        <v>31</v>
      </c>
      <c r="F33" s="7"/>
      <c r="G33" s="7"/>
      <c r="H33" s="7"/>
      <c r="I33" s="7"/>
    </row>
    <row r="34" spans="1:9" ht="10.5" customHeight="1">
      <c r="A34" s="7"/>
      <c r="B34" s="7"/>
      <c r="C34" s="7"/>
      <c r="D34" s="7"/>
      <c r="E34" s="8" t="s">
        <v>32</v>
      </c>
      <c r="F34" s="7"/>
      <c r="G34" s="7"/>
      <c r="H34" s="7"/>
      <c r="I34" s="7"/>
    </row>
    <row r="35" spans="1:9" ht="10.5" customHeight="1">
      <c r="A35" s="7"/>
      <c r="B35" s="7"/>
      <c r="C35" s="7"/>
      <c r="D35" s="7"/>
      <c r="E35" s="8" t="s">
        <v>33</v>
      </c>
      <c r="F35" s="7"/>
      <c r="G35" s="7"/>
      <c r="H35" s="7"/>
      <c r="I35" s="7"/>
    </row>
    <row r="36" spans="1:9" ht="10.5" customHeight="1">
      <c r="A36" s="7"/>
      <c r="B36" s="7"/>
      <c r="C36" s="7"/>
      <c r="D36" s="7"/>
      <c r="E36" s="8" t="s">
        <v>34</v>
      </c>
      <c r="F36" s="7"/>
      <c r="G36" s="7"/>
      <c r="H36" s="7"/>
      <c r="I36" s="7"/>
    </row>
    <row r="37" spans="1:9" ht="10.5" customHeight="1">
      <c r="A37" s="7"/>
      <c r="B37" s="7"/>
      <c r="C37" s="7"/>
      <c r="D37" s="7"/>
      <c r="E37" s="8" t="s">
        <v>35</v>
      </c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 customHeight="1">
      <c r="A40" s="9" t="s">
        <v>36</v>
      </c>
      <c r="B40" s="9"/>
      <c r="C40" s="9"/>
      <c r="D40" s="9"/>
      <c r="E40" s="9"/>
      <c r="F40" s="7"/>
      <c r="G40" s="7"/>
      <c r="H40" s="7"/>
      <c r="I40" s="7"/>
    </row>
    <row r="41" spans="1:9" ht="12.75">
      <c r="A41" s="9"/>
      <c r="B41" s="9"/>
      <c r="C41" s="9"/>
      <c r="D41" s="9"/>
      <c r="E41" s="9"/>
      <c r="F41" s="7"/>
      <c r="G41" s="7"/>
      <c r="H41" s="7"/>
      <c r="I41" s="7"/>
    </row>
    <row r="42" spans="1:9" ht="12.75">
      <c r="A42" s="10"/>
      <c r="B42" s="10"/>
      <c r="C42" s="10"/>
      <c r="D42" s="10"/>
      <c r="E42" s="10"/>
      <c r="F42" s="7"/>
      <c r="G42" s="7"/>
      <c r="H42" s="7"/>
      <c r="I42" s="7"/>
    </row>
    <row r="43" spans="1:9" ht="12.75">
      <c r="A43" s="11" t="s">
        <v>37</v>
      </c>
      <c r="B43" s="11"/>
      <c r="C43" s="11"/>
      <c r="D43" s="11"/>
      <c r="E43" s="7"/>
      <c r="F43" s="11" t="s">
        <v>38</v>
      </c>
      <c r="G43" s="11"/>
      <c r="H43" s="11"/>
      <c r="I43" s="11"/>
    </row>
    <row r="44" spans="1:9" ht="12.75">
      <c r="A44" s="11"/>
      <c r="B44" s="11"/>
      <c r="C44" s="11"/>
      <c r="D44" s="11"/>
      <c r="E44" s="7"/>
      <c r="F44" s="11"/>
      <c r="G44" s="11"/>
      <c r="H44" s="11"/>
      <c r="I44" s="11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ht="12.75">
      <c r="A67" s="12" t="s">
        <v>39</v>
      </c>
    </row>
    <row r="68" ht="12.75">
      <c r="A68" s="13"/>
    </row>
    <row r="69" ht="12.75">
      <c r="A69" s="13"/>
    </row>
  </sheetData>
  <sheetProtection/>
  <mergeCells count="4">
    <mergeCell ref="A4:D5"/>
    <mergeCell ref="F4:I5"/>
    <mergeCell ref="A43:D44"/>
    <mergeCell ref="F43:I44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B45"/>
  <sheetViews>
    <sheetView zoomScale="70" zoomScaleNormal="70" zoomScalePageLayoutView="0" workbookViewId="0" topLeftCell="A1">
      <selection activeCell="B23" sqref="B23"/>
    </sheetView>
  </sheetViews>
  <sheetFormatPr defaultColWidth="9.140625" defaultRowHeight="12.75"/>
  <cols>
    <col min="1" max="1" width="18.140625" style="14" bestFit="1" customWidth="1"/>
    <col min="2" max="11" width="9.140625" style="14" customWidth="1"/>
    <col min="12" max="12" width="20.140625" style="14" customWidth="1"/>
    <col min="13" max="18" width="9.140625" style="14" customWidth="1"/>
    <col min="19" max="19" width="12.8515625" style="14" bestFit="1" customWidth="1"/>
    <col min="20" max="20" width="13.00390625" style="14" bestFit="1" customWidth="1"/>
    <col min="21" max="24" width="9.140625" style="14" customWidth="1"/>
    <col min="25" max="26" width="13.00390625" style="14" bestFit="1" customWidth="1"/>
    <col min="27" max="27" width="9.140625" style="14" customWidth="1"/>
    <col min="28" max="28" width="10.00390625" style="14" bestFit="1" customWidth="1"/>
    <col min="29" max="16384" width="9.140625" style="14" customWidth="1"/>
  </cols>
  <sheetData>
    <row r="1" ht="12.75">
      <c r="A1" s="1" t="s">
        <v>0</v>
      </c>
    </row>
    <row r="2" ht="12.75">
      <c r="A2" s="15"/>
    </row>
    <row r="3" ht="12.75">
      <c r="A3" s="15" t="s">
        <v>1</v>
      </c>
    </row>
    <row r="5" spans="2:9" ht="12.75">
      <c r="B5" s="14" t="s">
        <v>40</v>
      </c>
      <c r="I5" s="16" t="s">
        <v>41</v>
      </c>
    </row>
    <row r="6" spans="2:28" ht="40.5" customHeight="1">
      <c r="B6" s="14" t="s">
        <v>42</v>
      </c>
      <c r="H6" t="s">
        <v>43</v>
      </c>
      <c r="I6" s="17" t="s">
        <v>44</v>
      </c>
      <c r="L6" s="14" t="s">
        <v>43</v>
      </c>
      <c r="M6" s="14" t="s">
        <v>45</v>
      </c>
      <c r="S6" s="14" t="s">
        <v>46</v>
      </c>
      <c r="T6" s="14" t="s">
        <v>47</v>
      </c>
      <c r="V6" s="14" t="s">
        <v>48</v>
      </c>
      <c r="Y6" s="14" t="s">
        <v>46</v>
      </c>
      <c r="Z6" s="14" t="s">
        <v>47</v>
      </c>
      <c r="AB6" s="14" t="s">
        <v>48</v>
      </c>
    </row>
    <row r="7" spans="2:16" ht="40.5" customHeight="1">
      <c r="B7" s="14" t="s">
        <v>49</v>
      </c>
      <c r="C7" s="14" t="s">
        <v>50</v>
      </c>
      <c r="D7" s="14" t="s">
        <v>51</v>
      </c>
      <c r="E7" s="14" t="s">
        <v>52</v>
      </c>
      <c r="H7"/>
      <c r="I7" s="17"/>
      <c r="M7" s="14" t="s">
        <v>49</v>
      </c>
      <c r="N7" s="14" t="s">
        <v>50</v>
      </c>
      <c r="O7" s="14" t="s">
        <v>51</v>
      </c>
      <c r="P7" s="14" t="s">
        <v>52</v>
      </c>
    </row>
    <row r="8" spans="1:28" ht="12.75">
      <c r="A8" s="14" t="s">
        <v>5</v>
      </c>
      <c r="B8" s="18">
        <f aca="true" t="shared" si="0" ref="B8:E22">M8*$S8/$T8</f>
        <v>17.239212910532277</v>
      </c>
      <c r="C8" s="18">
        <f t="shared" si="0"/>
        <v>7.887221593053983</v>
      </c>
      <c r="D8" s="18">
        <f t="shared" si="0"/>
        <v>9.351991317478294</v>
      </c>
      <c r="E8" s="18">
        <f t="shared" si="0"/>
        <v>0</v>
      </c>
      <c r="H8" t="s">
        <v>5</v>
      </c>
      <c r="I8" s="19">
        <v>3.4</v>
      </c>
      <c r="L8" s="14" t="s">
        <v>5</v>
      </c>
      <c r="M8" s="14">
        <v>15.3</v>
      </c>
      <c r="N8" s="14">
        <v>7</v>
      </c>
      <c r="O8" s="14">
        <v>8.3</v>
      </c>
      <c r="P8" s="14">
        <v>0</v>
      </c>
      <c r="R8" s="14" t="s">
        <v>5</v>
      </c>
      <c r="S8" s="20">
        <v>13132900</v>
      </c>
      <c r="T8" s="20">
        <v>11655600</v>
      </c>
      <c r="V8" s="21">
        <f aca="true" t="shared" si="1" ref="V8:V22">S8/T8</f>
        <v>1.1267459418648547</v>
      </c>
      <c r="X8" s="14" t="s">
        <v>53</v>
      </c>
      <c r="Y8" s="20">
        <v>1046365</v>
      </c>
      <c r="Z8" s="20">
        <v>840309</v>
      </c>
      <c r="AB8" s="21">
        <f>Y8/Z8</f>
        <v>1.2452145579780771</v>
      </c>
    </row>
    <row r="9" spans="1:28" ht="12.75">
      <c r="A9" s="14" t="s">
        <v>6</v>
      </c>
      <c r="B9" s="18">
        <f t="shared" si="0"/>
        <v>12.806837027687237</v>
      </c>
      <c r="C9" s="18">
        <f t="shared" si="0"/>
        <v>9.04012025483805</v>
      </c>
      <c r="D9" s="18">
        <f t="shared" si="0"/>
        <v>3.7667167728491875</v>
      </c>
      <c r="E9" s="18">
        <f t="shared" si="0"/>
        <v>0</v>
      </c>
      <c r="H9" t="s">
        <v>54</v>
      </c>
      <c r="I9" s="19">
        <v>4.2</v>
      </c>
      <c r="L9" s="14" t="s">
        <v>6</v>
      </c>
      <c r="M9" s="14">
        <v>10.2</v>
      </c>
      <c r="N9" s="14">
        <v>7.2</v>
      </c>
      <c r="O9" s="14">
        <v>3</v>
      </c>
      <c r="P9" s="14">
        <f>M9-N9-O9</f>
        <v>0</v>
      </c>
      <c r="R9" s="14" t="s">
        <v>6</v>
      </c>
      <c r="S9" s="20">
        <v>155277.5</v>
      </c>
      <c r="T9" s="20">
        <v>123670.7</v>
      </c>
      <c r="V9" s="21">
        <f t="shared" si="1"/>
        <v>1.255572257616396</v>
      </c>
      <c r="X9" s="14" t="s">
        <v>11</v>
      </c>
      <c r="Y9" s="20">
        <v>257897.208</v>
      </c>
      <c r="Z9" s="20">
        <v>218126.313</v>
      </c>
      <c r="AB9" s="21">
        <f aca="true" t="shared" si="2" ref="AB9:AB37">Y9/Z9</f>
        <v>1.1823296531858585</v>
      </c>
    </row>
    <row r="10" spans="1:28" ht="12.75">
      <c r="A10" s="14" t="s">
        <v>7</v>
      </c>
      <c r="B10" s="18">
        <f t="shared" si="0"/>
        <v>12.587586936188364</v>
      </c>
      <c r="C10" s="18">
        <f t="shared" si="0"/>
        <v>10.092749885772653</v>
      </c>
      <c r="D10" s="18">
        <f t="shared" si="0"/>
        <v>2.6082387345255165</v>
      </c>
      <c r="E10" s="18">
        <f t="shared" si="0"/>
        <v>0</v>
      </c>
      <c r="H10" t="s">
        <v>55</v>
      </c>
      <c r="I10" s="19">
        <v>2.7</v>
      </c>
      <c r="L10" s="14" t="s">
        <v>7</v>
      </c>
      <c r="M10" s="14">
        <v>11.1</v>
      </c>
      <c r="N10" s="14">
        <v>8.9</v>
      </c>
      <c r="O10" s="14">
        <v>2.3</v>
      </c>
      <c r="P10" s="14">
        <v>0</v>
      </c>
      <c r="R10" s="14" t="s">
        <v>7</v>
      </c>
      <c r="S10" s="20">
        <v>1791953</v>
      </c>
      <c r="T10" s="20">
        <v>1580182</v>
      </c>
      <c r="V10" s="21">
        <f t="shared" si="1"/>
        <v>1.1340168410980507</v>
      </c>
      <c r="X10" s="14" t="s">
        <v>56</v>
      </c>
      <c r="Y10" s="20">
        <v>316622</v>
      </c>
      <c r="Z10" s="20">
        <v>272616</v>
      </c>
      <c r="AB10" s="21">
        <f t="shared" si="2"/>
        <v>1.1614211931801508</v>
      </c>
    </row>
    <row r="11" spans="1:28" ht="12.75">
      <c r="A11" s="14" t="s">
        <v>8</v>
      </c>
      <c r="B11" s="18">
        <f t="shared" si="0"/>
        <v>12.350734676768523</v>
      </c>
      <c r="C11" s="18">
        <f t="shared" si="0"/>
        <v>7.432300513453623</v>
      </c>
      <c r="D11" s="18">
        <f t="shared" si="0"/>
        <v>4.918434163314898</v>
      </c>
      <c r="E11" s="18">
        <f t="shared" si="0"/>
        <v>0</v>
      </c>
      <c r="H11" t="s">
        <v>8</v>
      </c>
      <c r="I11" s="19">
        <v>2.7</v>
      </c>
      <c r="L11" s="14" t="s">
        <v>8</v>
      </c>
      <c r="M11" s="14">
        <v>11.3</v>
      </c>
      <c r="N11" s="14">
        <v>6.8</v>
      </c>
      <c r="O11" s="14">
        <v>4.5</v>
      </c>
      <c r="P11" s="14">
        <v>0</v>
      </c>
      <c r="R11" s="14" t="s">
        <v>8</v>
      </c>
      <c r="S11" s="20">
        <v>486177.755277</v>
      </c>
      <c r="T11" s="20">
        <v>444816.34319</v>
      </c>
      <c r="V11" s="21">
        <f t="shared" si="1"/>
        <v>1.092985369625533</v>
      </c>
      <c r="X11" s="14" t="s">
        <v>13</v>
      </c>
      <c r="Y11" s="20">
        <v>1446307</v>
      </c>
      <c r="Z11" s="20">
        <v>1250803</v>
      </c>
      <c r="AB11" s="21">
        <f t="shared" si="2"/>
        <v>1.1563027910870056</v>
      </c>
    </row>
    <row r="12" spans="1:28" ht="12.75">
      <c r="A12" s="14" t="s">
        <v>9</v>
      </c>
      <c r="B12" s="18">
        <f t="shared" si="0"/>
        <v>12.27764116734584</v>
      </c>
      <c r="C12" s="18">
        <f t="shared" si="0"/>
        <v>9.38197108070767</v>
      </c>
      <c r="D12" s="18">
        <f t="shared" si="0"/>
        <v>2.7798432831726427</v>
      </c>
      <c r="E12" s="18">
        <f t="shared" si="0"/>
        <v>0</v>
      </c>
      <c r="H12" t="s">
        <v>9</v>
      </c>
      <c r="I12" s="19">
        <v>1.8</v>
      </c>
      <c r="L12" s="14" t="s">
        <v>9</v>
      </c>
      <c r="M12" s="14">
        <v>10.6</v>
      </c>
      <c r="N12" s="14">
        <v>8.1</v>
      </c>
      <c r="O12" s="14">
        <v>2.4</v>
      </c>
      <c r="P12" s="14">
        <v>0</v>
      </c>
      <c r="R12" s="14" t="s">
        <v>9</v>
      </c>
      <c r="S12" s="20">
        <v>2322200</v>
      </c>
      <c r="T12" s="20">
        <v>2004890</v>
      </c>
      <c r="V12" s="21">
        <f t="shared" si="1"/>
        <v>1.1582680346552678</v>
      </c>
      <c r="X12" s="14" t="s">
        <v>31</v>
      </c>
      <c r="Y12" s="20">
        <v>3231576</v>
      </c>
      <c r="Z12" s="20">
        <v>2485298</v>
      </c>
      <c r="AB12" s="21">
        <f t="shared" si="2"/>
        <v>1.3002770693896668</v>
      </c>
    </row>
    <row r="13" spans="1:28" ht="12.75">
      <c r="A13" s="14" t="s">
        <v>10</v>
      </c>
      <c r="B13" s="18">
        <f t="shared" si="0"/>
        <v>12.07878040907357</v>
      </c>
      <c r="C13" s="18">
        <f t="shared" si="0"/>
        <v>8.362232590897086</v>
      </c>
      <c r="D13" s="18">
        <f t="shared" si="0"/>
        <v>3.1358372215864074</v>
      </c>
      <c r="E13" s="18">
        <f t="shared" si="0"/>
        <v>0.5807105965900754</v>
      </c>
      <c r="H13" t="s">
        <v>57</v>
      </c>
      <c r="I13" s="19">
        <v>4</v>
      </c>
      <c r="L13" s="14" t="s">
        <v>10</v>
      </c>
      <c r="M13" s="14">
        <v>10.4</v>
      </c>
      <c r="N13" s="14">
        <v>7.2</v>
      </c>
      <c r="O13" s="14">
        <v>2.7</v>
      </c>
      <c r="P13" s="14">
        <f>M13-N13-O13</f>
        <v>0.5</v>
      </c>
      <c r="R13" s="14" t="s">
        <v>56</v>
      </c>
      <c r="S13" s="20">
        <v>316622</v>
      </c>
      <c r="T13" s="20">
        <v>272616</v>
      </c>
      <c r="V13" s="21">
        <f t="shared" si="1"/>
        <v>1.1614211931801508</v>
      </c>
      <c r="X13" s="14" t="s">
        <v>58</v>
      </c>
      <c r="Y13" s="20">
        <v>1641520</v>
      </c>
      <c r="Z13" s="20">
        <v>1412087</v>
      </c>
      <c r="AB13" s="21">
        <f t="shared" si="2"/>
        <v>1.1624779493048232</v>
      </c>
    </row>
    <row r="14" spans="1:28" ht="12.75">
      <c r="A14" s="14" t="s">
        <v>11</v>
      </c>
      <c r="B14" s="18">
        <f t="shared" si="0"/>
        <v>11.94152949717717</v>
      </c>
      <c r="C14" s="18">
        <f t="shared" si="0"/>
        <v>9.103938329531111</v>
      </c>
      <c r="D14" s="18">
        <f t="shared" si="0"/>
        <v>2.8375911676460603</v>
      </c>
      <c r="E14" s="18">
        <f t="shared" si="0"/>
        <v>0</v>
      </c>
      <c r="H14" t="s">
        <v>11</v>
      </c>
      <c r="I14" s="19">
        <v>2.4</v>
      </c>
      <c r="L14" s="14" t="s">
        <v>11</v>
      </c>
      <c r="M14" s="14">
        <v>10.1</v>
      </c>
      <c r="N14" s="14">
        <v>7.7</v>
      </c>
      <c r="O14" s="14">
        <v>2.4</v>
      </c>
      <c r="P14" s="14">
        <f>M14-N14-O14</f>
        <v>0</v>
      </c>
      <c r="R14" s="14" t="s">
        <v>11</v>
      </c>
      <c r="S14" s="20">
        <v>257897.208</v>
      </c>
      <c r="T14" s="20">
        <v>218126.313</v>
      </c>
      <c r="V14" s="21">
        <f t="shared" si="1"/>
        <v>1.1823296531858585</v>
      </c>
      <c r="X14" s="14" t="s">
        <v>28</v>
      </c>
      <c r="Y14" s="20">
        <v>167062</v>
      </c>
      <c r="Z14" s="20">
        <v>143786</v>
      </c>
      <c r="AB14" s="21">
        <f t="shared" si="2"/>
        <v>1.161879459752688</v>
      </c>
    </row>
    <row r="15" spans="1:28" ht="12.75">
      <c r="A15" s="14" t="s">
        <v>12</v>
      </c>
      <c r="B15" s="18">
        <f t="shared" si="0"/>
        <v>11.839863874628719</v>
      </c>
      <c r="C15" s="18">
        <f t="shared" si="0"/>
        <v>9.293656589762326</v>
      </c>
      <c r="D15" s="18">
        <f t="shared" si="0"/>
        <v>2.6735176491097103</v>
      </c>
      <c r="E15" s="18">
        <f t="shared" si="0"/>
        <v>0</v>
      </c>
      <c r="H15" t="s">
        <v>59</v>
      </c>
      <c r="I15" s="19">
        <v>4.5</v>
      </c>
      <c r="L15" s="14" t="s">
        <v>12</v>
      </c>
      <c r="M15" s="14">
        <v>9.3</v>
      </c>
      <c r="N15" s="14">
        <v>7.3</v>
      </c>
      <c r="O15" s="14">
        <v>2.1</v>
      </c>
      <c r="P15" s="14">
        <v>0</v>
      </c>
      <c r="R15" s="14" t="s">
        <v>12</v>
      </c>
      <c r="S15" s="20">
        <v>165379.3081</v>
      </c>
      <c r="T15" s="20">
        <v>129902.4703</v>
      </c>
      <c r="V15" s="21">
        <f t="shared" si="1"/>
        <v>1.2731036424331954</v>
      </c>
      <c r="X15" s="14" t="s">
        <v>7</v>
      </c>
      <c r="Y15" s="20">
        <v>1791953</v>
      </c>
      <c r="Z15" s="20">
        <v>1580182</v>
      </c>
      <c r="AB15" s="21">
        <f t="shared" si="2"/>
        <v>1.1340168410980507</v>
      </c>
    </row>
    <row r="16" spans="1:28" ht="12.75">
      <c r="A16" s="14" t="s">
        <v>13</v>
      </c>
      <c r="B16" s="18">
        <f t="shared" si="0"/>
        <v>11.563027910870057</v>
      </c>
      <c r="C16" s="18">
        <f t="shared" si="0"/>
        <v>8.09411953760904</v>
      </c>
      <c r="D16" s="18">
        <f t="shared" si="0"/>
        <v>3.468908373261017</v>
      </c>
      <c r="E16" s="18">
        <f t="shared" si="0"/>
        <v>0</v>
      </c>
      <c r="H16" t="s">
        <v>13</v>
      </c>
      <c r="I16" s="19">
        <v>3.2</v>
      </c>
      <c r="L16" s="14" t="s">
        <v>13</v>
      </c>
      <c r="M16" s="14">
        <v>10</v>
      </c>
      <c r="N16" s="14">
        <v>7</v>
      </c>
      <c r="O16" s="14">
        <v>3</v>
      </c>
      <c r="P16" s="14">
        <f>M16-N16-O16</f>
        <v>0</v>
      </c>
      <c r="R16" s="14" t="s">
        <v>13</v>
      </c>
      <c r="S16" s="20">
        <v>1446307</v>
      </c>
      <c r="T16" s="20">
        <v>1250803</v>
      </c>
      <c r="V16" s="21">
        <f t="shared" si="1"/>
        <v>1.1563027910870056</v>
      </c>
      <c r="X16" s="14" t="s">
        <v>9</v>
      </c>
      <c r="Y16" s="20">
        <v>2322200</v>
      </c>
      <c r="Z16" s="20">
        <v>2004890</v>
      </c>
      <c r="AB16" s="21">
        <f t="shared" si="2"/>
        <v>1.1582680346552678</v>
      </c>
    </row>
    <row r="17" spans="1:28" ht="12.75">
      <c r="A17" s="14" t="s">
        <v>14</v>
      </c>
      <c r="B17" s="18">
        <f t="shared" si="0"/>
        <v>11.072009451368883</v>
      </c>
      <c r="C17" s="18">
        <f t="shared" si="0"/>
        <v>9.125282514864464</v>
      </c>
      <c r="D17" s="18">
        <f t="shared" si="0"/>
        <v>1.9467269365044193</v>
      </c>
      <c r="E17" s="18">
        <f t="shared" si="0"/>
        <v>0</v>
      </c>
      <c r="H17" t="s">
        <v>14</v>
      </c>
      <c r="I17" s="19">
        <v>4.4</v>
      </c>
      <c r="L17" s="14" t="s">
        <v>14</v>
      </c>
      <c r="M17" s="14">
        <v>9.1</v>
      </c>
      <c r="N17" s="14">
        <v>7.5</v>
      </c>
      <c r="O17" s="14">
        <v>1.6</v>
      </c>
      <c r="P17" s="14">
        <v>0</v>
      </c>
      <c r="R17" s="14" t="s">
        <v>14</v>
      </c>
      <c r="S17" s="20">
        <v>1141747</v>
      </c>
      <c r="T17" s="20">
        <v>938393.138629</v>
      </c>
      <c r="V17" s="21">
        <f t="shared" si="1"/>
        <v>1.216704335315262</v>
      </c>
      <c r="X17" s="14" t="s">
        <v>21</v>
      </c>
      <c r="Y17" s="20">
        <v>213984.51302</v>
      </c>
      <c r="Z17" s="20">
        <v>186992.929328</v>
      </c>
      <c r="AB17" s="21">
        <f t="shared" si="2"/>
        <v>1.1443454776017477</v>
      </c>
    </row>
    <row r="18" spans="1:28" ht="12.75">
      <c r="A18" s="14" t="s">
        <v>15</v>
      </c>
      <c r="B18" s="18">
        <f t="shared" si="0"/>
        <v>11.04354051839582</v>
      </c>
      <c r="C18" s="18">
        <f t="shared" si="0"/>
        <v>8.834832414716656</v>
      </c>
      <c r="D18" s="18">
        <f t="shared" si="0"/>
        <v>1.743716923957235</v>
      </c>
      <c r="E18" s="18">
        <f t="shared" si="0"/>
        <v>0.4649911797219297</v>
      </c>
      <c r="H18" t="s">
        <v>60</v>
      </c>
      <c r="I18" s="19">
        <v>3.3</v>
      </c>
      <c r="L18" s="14" t="s">
        <v>15</v>
      </c>
      <c r="M18" s="14">
        <v>9.5</v>
      </c>
      <c r="N18" s="14">
        <v>7.6</v>
      </c>
      <c r="O18" s="14">
        <v>1.5</v>
      </c>
      <c r="P18" s="14">
        <f>M18-N18-O18</f>
        <v>0.40000000000000036</v>
      </c>
      <c r="R18" s="14" t="s">
        <v>58</v>
      </c>
      <c r="S18" s="20">
        <v>1641520</v>
      </c>
      <c r="T18" s="20">
        <v>1412087</v>
      </c>
      <c r="V18" s="21">
        <f t="shared" si="1"/>
        <v>1.1624779493048232</v>
      </c>
      <c r="X18" s="14" t="s">
        <v>19</v>
      </c>
      <c r="Y18" s="20">
        <v>23757230</v>
      </c>
      <c r="Z18" s="20">
        <v>18729204</v>
      </c>
      <c r="AB18" s="21">
        <f t="shared" si="2"/>
        <v>1.268459140068099</v>
      </c>
    </row>
    <row r="19" spans="1:28" ht="12.75">
      <c r="A19" s="14" t="s">
        <v>16</v>
      </c>
      <c r="B19" s="18">
        <f t="shared" si="0"/>
        <v>10.957888110207078</v>
      </c>
      <c r="C19" s="18">
        <f t="shared" si="0"/>
        <v>7.346765892070655</v>
      </c>
      <c r="D19" s="18">
        <f t="shared" si="0"/>
        <v>3.6111222181364235</v>
      </c>
      <c r="E19" s="18">
        <f t="shared" si="0"/>
        <v>0</v>
      </c>
      <c r="H19" s="12" t="s">
        <v>61</v>
      </c>
      <c r="I19" s="19">
        <v>4.1</v>
      </c>
      <c r="L19" s="14" t="s">
        <v>16</v>
      </c>
      <c r="M19" s="14">
        <v>8.8</v>
      </c>
      <c r="N19" s="14">
        <v>5.9</v>
      </c>
      <c r="O19" s="14">
        <v>2.9</v>
      </c>
      <c r="P19" s="14">
        <v>0</v>
      </c>
      <c r="R19" s="14" t="s">
        <v>53</v>
      </c>
      <c r="S19" s="20">
        <v>1046365</v>
      </c>
      <c r="T19" s="20">
        <v>840309</v>
      </c>
      <c r="V19" s="21">
        <f t="shared" si="1"/>
        <v>1.2452145579780771</v>
      </c>
      <c r="X19" s="14" t="s">
        <v>14</v>
      </c>
      <c r="Y19" s="20">
        <v>1141747</v>
      </c>
      <c r="Z19" s="20">
        <v>938393.138629</v>
      </c>
      <c r="AB19" s="21">
        <f t="shared" si="2"/>
        <v>1.216704335315262</v>
      </c>
    </row>
    <row r="20" spans="1:28" ht="12.75">
      <c r="A20" s="14" t="s">
        <v>17</v>
      </c>
      <c r="B20" s="18">
        <f t="shared" si="0"/>
        <v>10.692090473280604</v>
      </c>
      <c r="C20" s="18">
        <f t="shared" si="0"/>
        <v>8.737622322250814</v>
      </c>
      <c r="D20" s="18">
        <f t="shared" si="0"/>
        <v>1.9544681510297874</v>
      </c>
      <c r="E20" s="18">
        <f t="shared" si="0"/>
        <v>0</v>
      </c>
      <c r="H20" t="s">
        <v>62</v>
      </c>
      <c r="I20" s="19">
        <v>3.1</v>
      </c>
      <c r="L20" s="14" t="s">
        <v>17</v>
      </c>
      <c r="M20" s="14">
        <v>9.3</v>
      </c>
      <c r="N20" s="14">
        <v>7.6</v>
      </c>
      <c r="O20" s="14">
        <v>1.7</v>
      </c>
      <c r="P20" s="14">
        <v>0</v>
      </c>
      <c r="R20" s="14" t="s">
        <v>17</v>
      </c>
      <c r="S20" s="20">
        <v>534324</v>
      </c>
      <c r="T20" s="20">
        <v>464756</v>
      </c>
      <c r="V20" s="21">
        <f t="shared" si="1"/>
        <v>1.149687147664581</v>
      </c>
      <c r="X20" s="14" t="s">
        <v>27</v>
      </c>
      <c r="Y20" s="20">
        <v>174705.0429</v>
      </c>
      <c r="Z20" s="20">
        <v>132050.81612</v>
      </c>
      <c r="AB20" s="21">
        <f t="shared" si="2"/>
        <v>1.323013730874926</v>
      </c>
    </row>
    <row r="21" spans="1:28" ht="12.75">
      <c r="A21" s="14" t="s">
        <v>18</v>
      </c>
      <c r="B21" s="18">
        <f t="shared" si="0"/>
        <v>10.689014204054677</v>
      </c>
      <c r="C21" s="18">
        <f t="shared" si="0"/>
        <v>8.194910889775253</v>
      </c>
      <c r="D21" s="18">
        <f t="shared" si="0"/>
        <v>2.375336489789928</v>
      </c>
      <c r="E21" s="18">
        <f t="shared" si="0"/>
        <v>0</v>
      </c>
      <c r="H21" t="s">
        <v>18</v>
      </c>
      <c r="I21" s="19">
        <v>3.1</v>
      </c>
      <c r="L21" s="14" t="s">
        <v>18</v>
      </c>
      <c r="M21" s="14">
        <v>9</v>
      </c>
      <c r="N21" s="14">
        <v>6.9</v>
      </c>
      <c r="O21" s="14">
        <v>2</v>
      </c>
      <c r="P21" s="14">
        <v>0</v>
      </c>
      <c r="R21" s="14" t="s">
        <v>18</v>
      </c>
      <c r="S21" s="20">
        <v>1479981.06887</v>
      </c>
      <c r="T21" s="20">
        <v>1246123.296831</v>
      </c>
      <c r="V21" s="21">
        <f t="shared" si="1"/>
        <v>1.187668244894964</v>
      </c>
      <c r="X21" s="14" t="s">
        <v>18</v>
      </c>
      <c r="Y21" s="20">
        <v>1479981.06887</v>
      </c>
      <c r="Z21" s="20">
        <v>1246123.296831</v>
      </c>
      <c r="AB21" s="21">
        <f t="shared" si="2"/>
        <v>1.187668244894964</v>
      </c>
    </row>
    <row r="22" spans="1:28" ht="12.75">
      <c r="A22" s="14" t="s">
        <v>19</v>
      </c>
      <c r="B22" s="18">
        <f t="shared" si="0"/>
        <v>10.528210862565222</v>
      </c>
      <c r="C22" s="18">
        <f t="shared" si="0"/>
        <v>7.483908926401784</v>
      </c>
      <c r="D22" s="18">
        <f t="shared" si="0"/>
        <v>3.044301936163438</v>
      </c>
      <c r="E22" s="18">
        <f t="shared" si="0"/>
        <v>0</v>
      </c>
      <c r="H22" t="s">
        <v>63</v>
      </c>
      <c r="I22" s="19">
        <v>5.6</v>
      </c>
      <c r="L22" s="14" t="s">
        <v>19</v>
      </c>
      <c r="M22" s="14">
        <v>8.3</v>
      </c>
      <c r="N22" s="14">
        <v>5.9</v>
      </c>
      <c r="O22" s="14">
        <v>2.4</v>
      </c>
      <c r="P22" s="14">
        <v>0</v>
      </c>
      <c r="R22" s="14" t="s">
        <v>19</v>
      </c>
      <c r="S22" s="20">
        <v>23757230</v>
      </c>
      <c r="T22" s="20">
        <v>18729204</v>
      </c>
      <c r="V22" s="21">
        <f t="shared" si="1"/>
        <v>1.268459140068099</v>
      </c>
      <c r="X22" s="14" t="s">
        <v>64</v>
      </c>
      <c r="Y22" s="20">
        <v>508925100</v>
      </c>
      <c r="Z22" s="20">
        <v>410996500</v>
      </c>
      <c r="AB22" s="21">
        <f t="shared" si="2"/>
        <v>1.2382711288295642</v>
      </c>
    </row>
    <row r="23" spans="1:28" ht="12.75">
      <c r="A23" s="14" t="s">
        <v>20</v>
      </c>
      <c r="B23" s="22">
        <f>AVERAGE(B8:B22,B24:B38)</f>
        <v>10.482742947513174</v>
      </c>
      <c r="C23" s="22">
        <f>AVERAGE(C8:C22,C24:C38)</f>
        <v>7.657275304641499</v>
      </c>
      <c r="D23" s="22">
        <f>AVERAGE(D8:D22,D24:D38)</f>
        <v>2.782353037013816</v>
      </c>
      <c r="E23" s="22">
        <f>AVERAGE(E8:E22,E24:E38)</f>
        <v>0.034856725877066834</v>
      </c>
      <c r="H23" t="s">
        <v>20</v>
      </c>
      <c r="I23" s="23">
        <v>4.133333333333334</v>
      </c>
      <c r="L23" s="14" t="s">
        <v>20</v>
      </c>
      <c r="M23" s="14">
        <v>8.870000000000001</v>
      </c>
      <c r="N23" s="14">
        <v>6.456666666666668</v>
      </c>
      <c r="O23" s="14">
        <v>2.3766666666666665</v>
      </c>
      <c r="P23" s="14">
        <v>0.036666666666666625</v>
      </c>
      <c r="V23" s="24">
        <f>AVERAGE(V8:V22,V24:V38)</f>
        <v>1.1833765334560118</v>
      </c>
      <c r="X23" s="14" t="s">
        <v>34</v>
      </c>
      <c r="Y23" s="20">
        <v>847876400</v>
      </c>
      <c r="Z23" s="20">
        <v>731848000</v>
      </c>
      <c r="AB23" s="21">
        <f t="shared" si="2"/>
        <v>1.1585416643893267</v>
      </c>
    </row>
    <row r="24" spans="1:28" ht="12.75">
      <c r="A24" s="14" t="s">
        <v>21</v>
      </c>
      <c r="B24" s="18">
        <f aca="true" t="shared" si="3" ref="B24:E38">M24*$S24/$T24</f>
        <v>10.413543846175905</v>
      </c>
      <c r="C24" s="18">
        <f t="shared" si="3"/>
        <v>6.408334674569788</v>
      </c>
      <c r="D24" s="18">
        <f t="shared" si="3"/>
        <v>4.005209171606117</v>
      </c>
      <c r="E24" s="18">
        <f t="shared" si="3"/>
        <v>0</v>
      </c>
      <c r="H24" t="s">
        <v>65</v>
      </c>
      <c r="I24" s="19">
        <v>4.1</v>
      </c>
      <c r="L24" s="14" t="s">
        <v>21</v>
      </c>
      <c r="M24" s="14">
        <v>9.1</v>
      </c>
      <c r="N24" s="14">
        <v>5.6</v>
      </c>
      <c r="O24" s="14">
        <v>3.5</v>
      </c>
      <c r="P24" s="14">
        <v>0</v>
      </c>
      <c r="R24" s="14" t="s">
        <v>21</v>
      </c>
      <c r="S24" s="20">
        <v>213984.51302</v>
      </c>
      <c r="T24" s="20">
        <v>186992.929328</v>
      </c>
      <c r="V24" s="21">
        <f aca="true" t="shared" si="4" ref="V24:V38">S24/T24</f>
        <v>1.1443454776017477</v>
      </c>
      <c r="X24" s="14" t="s">
        <v>23</v>
      </c>
      <c r="Y24" s="20">
        <v>33852.414111</v>
      </c>
      <c r="Z24" s="20">
        <v>24106.009187</v>
      </c>
      <c r="AB24" s="21">
        <f t="shared" si="2"/>
        <v>1.4043143287797337</v>
      </c>
    </row>
    <row r="25" spans="1:28" ht="12.75">
      <c r="A25" s="14" t="s">
        <v>22</v>
      </c>
      <c r="B25" s="18">
        <f t="shared" si="3"/>
        <v>10.270972675096186</v>
      </c>
      <c r="C25" s="18">
        <f t="shared" si="3"/>
        <v>8.373075550350151</v>
      </c>
      <c r="D25" s="18">
        <f t="shared" si="3"/>
        <v>1.8978971247460343</v>
      </c>
      <c r="E25" s="18">
        <f t="shared" si="3"/>
        <v>0</v>
      </c>
      <c r="H25" t="s">
        <v>66</v>
      </c>
      <c r="I25" s="19">
        <v>4.1</v>
      </c>
      <c r="L25" s="14" t="s">
        <v>22</v>
      </c>
      <c r="M25" s="14">
        <v>9.2</v>
      </c>
      <c r="N25" s="14">
        <v>7.5</v>
      </c>
      <c r="O25" s="14">
        <v>1.7</v>
      </c>
      <c r="P25" s="14">
        <v>0</v>
      </c>
      <c r="R25" s="14" t="s">
        <v>22</v>
      </c>
      <c r="S25" s="20">
        <v>2899653</v>
      </c>
      <c r="T25" s="20">
        <v>2597301</v>
      </c>
      <c r="V25" s="21">
        <f t="shared" si="4"/>
        <v>1.1164100733800202</v>
      </c>
      <c r="X25" s="14" t="s">
        <v>32</v>
      </c>
      <c r="Y25" s="20">
        <v>9149911.351</v>
      </c>
      <c r="Z25" s="20">
        <v>8097060.748775151</v>
      </c>
      <c r="AB25" s="21">
        <f t="shared" si="2"/>
        <v>1.1300287394267252</v>
      </c>
    </row>
    <row r="26" spans="1:28" ht="12.75">
      <c r="A26" s="14" t="s">
        <v>23</v>
      </c>
      <c r="B26" s="18">
        <f t="shared" si="3"/>
        <v>10.251494600092055</v>
      </c>
      <c r="C26" s="18">
        <f t="shared" si="3"/>
        <v>9.268474569946243</v>
      </c>
      <c r="D26" s="18">
        <f t="shared" si="3"/>
        <v>0.9830200301458136</v>
      </c>
      <c r="E26" s="18">
        <f t="shared" si="3"/>
        <v>0</v>
      </c>
      <c r="H26" t="s">
        <v>67</v>
      </c>
      <c r="I26" s="19">
        <v>4.8</v>
      </c>
      <c r="L26" s="14" t="s">
        <v>23</v>
      </c>
      <c r="M26" s="14">
        <v>7.3</v>
      </c>
      <c r="N26" s="14">
        <v>6.6</v>
      </c>
      <c r="O26" s="14">
        <v>0.7</v>
      </c>
      <c r="P26" s="14">
        <v>0</v>
      </c>
      <c r="R26" s="14" t="s">
        <v>23</v>
      </c>
      <c r="S26" s="20">
        <v>33852.414111</v>
      </c>
      <c r="T26" s="20">
        <v>24106.009187</v>
      </c>
      <c r="V26" s="21">
        <f t="shared" si="4"/>
        <v>1.4043143287797337</v>
      </c>
      <c r="X26" s="14" t="s">
        <v>17</v>
      </c>
      <c r="Y26" s="20">
        <v>534324</v>
      </c>
      <c r="Z26" s="20">
        <v>464756</v>
      </c>
      <c r="AB26" s="21">
        <f t="shared" si="2"/>
        <v>1.149687147664581</v>
      </c>
    </row>
    <row r="27" spans="1:28" ht="12.75">
      <c r="A27" s="14" t="s">
        <v>24</v>
      </c>
      <c r="B27" s="18">
        <f t="shared" si="3"/>
        <v>10.153823256402426</v>
      </c>
      <c r="C27" s="18">
        <f t="shared" si="3"/>
        <v>8.29641656315808</v>
      </c>
      <c r="D27" s="18">
        <f t="shared" si="3"/>
        <v>1.73357958036139</v>
      </c>
      <c r="E27" s="18">
        <f t="shared" si="3"/>
        <v>0</v>
      </c>
      <c r="H27" s="12" t="s">
        <v>24</v>
      </c>
      <c r="I27" s="19">
        <v>2.7</v>
      </c>
      <c r="L27" s="14" t="s">
        <v>24</v>
      </c>
      <c r="M27" s="14">
        <v>8.2</v>
      </c>
      <c r="N27" s="14">
        <v>6.7</v>
      </c>
      <c r="O27" s="14">
        <v>1.4</v>
      </c>
      <c r="P27" s="14">
        <v>0</v>
      </c>
      <c r="R27" s="14" t="s">
        <v>64</v>
      </c>
      <c r="S27" s="20">
        <v>508925100</v>
      </c>
      <c r="T27" s="20">
        <v>410996500</v>
      </c>
      <c r="V27" s="21">
        <f t="shared" si="4"/>
        <v>1.2382711288295642</v>
      </c>
      <c r="X27" s="14" t="s">
        <v>12</v>
      </c>
      <c r="Y27" s="20">
        <v>165379.3081</v>
      </c>
      <c r="Z27" s="20">
        <v>129902.4703</v>
      </c>
      <c r="AB27" s="21">
        <f t="shared" si="2"/>
        <v>1.2731036424331954</v>
      </c>
    </row>
    <row r="28" spans="1:28" ht="12.75">
      <c r="A28" s="14" t="s">
        <v>25</v>
      </c>
      <c r="B28" s="18">
        <f t="shared" si="3"/>
        <v>10.149187388916467</v>
      </c>
      <c r="C28" s="18">
        <f t="shared" si="3"/>
        <v>7.24941956351176</v>
      </c>
      <c r="D28" s="18">
        <f t="shared" si="3"/>
        <v>2.8997678254047043</v>
      </c>
      <c r="E28" s="18">
        <f t="shared" si="3"/>
        <v>0</v>
      </c>
      <c r="H28" t="s">
        <v>68</v>
      </c>
      <c r="I28" s="19">
        <v>3.7</v>
      </c>
      <c r="L28" s="14" t="s">
        <v>25</v>
      </c>
      <c r="M28" s="14">
        <v>8.4</v>
      </c>
      <c r="N28" s="14">
        <v>6</v>
      </c>
      <c r="O28" s="14">
        <v>2.4</v>
      </c>
      <c r="P28" s="14">
        <v>0</v>
      </c>
      <c r="R28" s="14" t="s">
        <v>25</v>
      </c>
      <c r="S28" s="20">
        <v>980954</v>
      </c>
      <c r="T28" s="20">
        <v>811889</v>
      </c>
      <c r="V28" s="21">
        <f t="shared" si="4"/>
        <v>1.2082365939186268</v>
      </c>
      <c r="X28" s="14" t="s">
        <v>26</v>
      </c>
      <c r="Y28" s="20">
        <v>2155780</v>
      </c>
      <c r="Z28" s="20">
        <v>1886778</v>
      </c>
      <c r="AB28" s="21">
        <f t="shared" si="2"/>
        <v>1.142572152102685</v>
      </c>
    </row>
    <row r="29" spans="1:28" ht="12.75">
      <c r="A29" s="14" t="s">
        <v>26</v>
      </c>
      <c r="B29" s="18">
        <f t="shared" si="3"/>
        <v>9.940377723293361</v>
      </c>
      <c r="C29" s="18">
        <f t="shared" si="3"/>
        <v>8.340776710349601</v>
      </c>
      <c r="D29" s="18">
        <f t="shared" si="3"/>
        <v>1.5996010129437592</v>
      </c>
      <c r="E29" s="18">
        <f t="shared" si="3"/>
        <v>0</v>
      </c>
      <c r="H29" t="s">
        <v>69</v>
      </c>
      <c r="I29" s="19">
        <v>3.2</v>
      </c>
      <c r="L29" s="14" t="s">
        <v>26</v>
      </c>
      <c r="M29" s="14">
        <v>8.7</v>
      </c>
      <c r="N29" s="14">
        <v>7.3</v>
      </c>
      <c r="O29" s="14">
        <v>1.4</v>
      </c>
      <c r="P29" s="14">
        <v>0</v>
      </c>
      <c r="R29" s="14" t="s">
        <v>26</v>
      </c>
      <c r="S29" s="20">
        <v>2155780</v>
      </c>
      <c r="T29" s="20">
        <v>1886778</v>
      </c>
      <c r="V29" s="21">
        <f t="shared" si="4"/>
        <v>1.142572152102685</v>
      </c>
      <c r="X29" s="14" t="s">
        <v>33</v>
      </c>
      <c r="Y29" s="20">
        <v>1060194</v>
      </c>
      <c r="Z29" s="20">
        <v>883884</v>
      </c>
      <c r="AB29" s="21">
        <f t="shared" si="2"/>
        <v>1.1994718764000707</v>
      </c>
    </row>
    <row r="30" spans="1:28" ht="12.75">
      <c r="A30" s="14" t="s">
        <v>27</v>
      </c>
      <c r="B30" s="18">
        <f t="shared" si="3"/>
        <v>9.922602981561944</v>
      </c>
      <c r="C30" s="18">
        <f t="shared" si="3"/>
        <v>7.805781012162063</v>
      </c>
      <c r="D30" s="18">
        <f t="shared" si="3"/>
        <v>2.1168219693998815</v>
      </c>
      <c r="E30" s="18">
        <f t="shared" si="3"/>
        <v>0</v>
      </c>
      <c r="H30" t="s">
        <v>27</v>
      </c>
      <c r="I30" s="19">
        <v>6.9</v>
      </c>
      <c r="L30" s="14" t="s">
        <v>27</v>
      </c>
      <c r="M30" s="14">
        <v>7.5</v>
      </c>
      <c r="N30" s="14">
        <v>5.9</v>
      </c>
      <c r="O30" s="14">
        <v>1.6</v>
      </c>
      <c r="P30" s="14">
        <v>0</v>
      </c>
      <c r="R30" s="14" t="s">
        <v>27</v>
      </c>
      <c r="S30" s="20">
        <v>174705.0429</v>
      </c>
      <c r="T30" s="20">
        <v>132050.81612</v>
      </c>
      <c r="V30" s="21">
        <f t="shared" si="4"/>
        <v>1.323013730874926</v>
      </c>
      <c r="X30" s="14" t="s">
        <v>6</v>
      </c>
      <c r="Y30" s="20">
        <v>155277.5</v>
      </c>
      <c r="Z30" s="20">
        <v>123670.7</v>
      </c>
      <c r="AB30" s="21">
        <f t="shared" si="2"/>
        <v>1.255572257616396</v>
      </c>
    </row>
    <row r="31" spans="1:28" ht="12.75">
      <c r="A31" s="14" t="s">
        <v>28</v>
      </c>
      <c r="B31" s="18">
        <f t="shared" si="3"/>
        <v>9.527411569972042</v>
      </c>
      <c r="C31" s="18">
        <f t="shared" si="3"/>
        <v>7.203652650466666</v>
      </c>
      <c r="D31" s="18">
        <f t="shared" si="3"/>
        <v>2.323758919505376</v>
      </c>
      <c r="E31" s="18">
        <f t="shared" si="3"/>
        <v>0</v>
      </c>
      <c r="H31" t="s">
        <v>28</v>
      </c>
      <c r="I31" s="19">
        <v>4.1</v>
      </c>
      <c r="L31" s="14" t="s">
        <v>28</v>
      </c>
      <c r="M31" s="14">
        <v>8.2</v>
      </c>
      <c r="N31" s="14">
        <v>6.2</v>
      </c>
      <c r="O31" s="14">
        <v>2</v>
      </c>
      <c r="P31" s="14">
        <v>0</v>
      </c>
      <c r="R31" s="14" t="s">
        <v>28</v>
      </c>
      <c r="S31" s="20">
        <v>167062</v>
      </c>
      <c r="T31" s="20">
        <v>143786</v>
      </c>
      <c r="V31" s="21">
        <f t="shared" si="4"/>
        <v>1.161879459752688</v>
      </c>
      <c r="X31" s="14" t="s">
        <v>70</v>
      </c>
      <c r="Y31" s="20">
        <v>1636263</v>
      </c>
      <c r="Z31" s="20">
        <v>1265401</v>
      </c>
      <c r="AB31" s="21">
        <f t="shared" si="2"/>
        <v>1.2930786367325457</v>
      </c>
    </row>
    <row r="32" spans="1:28" ht="12.75">
      <c r="A32" s="14" t="s">
        <v>29</v>
      </c>
      <c r="B32" s="18">
        <f t="shared" si="3"/>
        <v>9.22806439010066</v>
      </c>
      <c r="C32" s="18">
        <f t="shared" si="3"/>
        <v>8.019627386635095</v>
      </c>
      <c r="D32" s="18">
        <f t="shared" si="3"/>
        <v>1.2084370034655627</v>
      </c>
      <c r="E32" s="18">
        <f t="shared" si="3"/>
        <v>0</v>
      </c>
      <c r="H32" t="s">
        <v>29</v>
      </c>
      <c r="I32" s="19">
        <v>4.2</v>
      </c>
      <c r="L32" s="14" t="s">
        <v>29</v>
      </c>
      <c r="M32" s="14">
        <v>8.4</v>
      </c>
      <c r="N32" s="14">
        <v>7.3</v>
      </c>
      <c r="O32" s="14">
        <v>1.1</v>
      </c>
      <c r="P32" s="14">
        <v>0</v>
      </c>
      <c r="R32" s="14" t="s">
        <v>29</v>
      </c>
      <c r="S32" s="20">
        <v>1301914</v>
      </c>
      <c r="T32" s="20">
        <v>1185089</v>
      </c>
      <c r="V32" s="21">
        <f t="shared" si="4"/>
        <v>1.0985790940596023</v>
      </c>
      <c r="X32" s="14" t="s">
        <v>25</v>
      </c>
      <c r="Y32" s="20">
        <v>980954</v>
      </c>
      <c r="Z32" s="20">
        <v>811889</v>
      </c>
      <c r="AB32" s="21">
        <f t="shared" si="2"/>
        <v>1.2082365939186268</v>
      </c>
    </row>
    <row r="33" spans="1:28" ht="12.75">
      <c r="A33" s="14" t="s">
        <v>30</v>
      </c>
      <c r="B33" s="18">
        <f t="shared" si="3"/>
        <v>9.180858320801073</v>
      </c>
      <c r="C33" s="18">
        <f t="shared" si="3"/>
        <v>6.853316774682492</v>
      </c>
      <c r="D33" s="18">
        <f t="shared" si="3"/>
        <v>2.327541546118582</v>
      </c>
      <c r="E33" s="18">
        <f t="shared" si="3"/>
        <v>0</v>
      </c>
      <c r="H33" s="12" t="s">
        <v>71</v>
      </c>
      <c r="I33" s="19">
        <v>6.3</v>
      </c>
      <c r="L33" s="14" t="s">
        <v>30</v>
      </c>
      <c r="M33" s="14">
        <v>7.1</v>
      </c>
      <c r="N33" s="14">
        <v>5.3</v>
      </c>
      <c r="O33" s="14">
        <v>1.8</v>
      </c>
      <c r="P33" s="14">
        <v>0</v>
      </c>
      <c r="R33" s="14" t="s">
        <v>70</v>
      </c>
      <c r="S33" s="20">
        <v>1636263</v>
      </c>
      <c r="T33" s="20">
        <v>1265401</v>
      </c>
      <c r="V33" s="21">
        <f t="shared" si="4"/>
        <v>1.2930786367325457</v>
      </c>
      <c r="X33" s="14" t="s">
        <v>22</v>
      </c>
      <c r="Y33" s="20">
        <v>2899653</v>
      </c>
      <c r="Z33" s="20">
        <v>2597301</v>
      </c>
      <c r="AB33" s="21">
        <f t="shared" si="2"/>
        <v>1.1164100733800202</v>
      </c>
    </row>
    <row r="34" spans="1:28" ht="12.75">
      <c r="A34" s="14" t="s">
        <v>31</v>
      </c>
      <c r="B34" s="18">
        <f t="shared" si="3"/>
        <v>8.841884071849734</v>
      </c>
      <c r="C34" s="18">
        <f t="shared" si="3"/>
        <v>7.671634709399035</v>
      </c>
      <c r="D34" s="18">
        <f t="shared" si="3"/>
        <v>1.0402216555117336</v>
      </c>
      <c r="E34" s="18">
        <f t="shared" si="3"/>
        <v>0</v>
      </c>
      <c r="H34" t="s">
        <v>72</v>
      </c>
      <c r="I34" s="19">
        <v>2.7</v>
      </c>
      <c r="L34" s="14" t="s">
        <v>31</v>
      </c>
      <c r="M34" s="14">
        <v>6.8</v>
      </c>
      <c r="N34" s="14">
        <v>5.9</v>
      </c>
      <c r="O34" s="14">
        <v>0.8</v>
      </c>
      <c r="P34" s="14">
        <v>0</v>
      </c>
      <c r="R34" s="14" t="s">
        <v>31</v>
      </c>
      <c r="S34" s="20">
        <v>3231576</v>
      </c>
      <c r="T34" s="20">
        <v>2485298</v>
      </c>
      <c r="V34" s="21">
        <f t="shared" si="4"/>
        <v>1.3002770693896668</v>
      </c>
      <c r="X34" s="14" t="s">
        <v>8</v>
      </c>
      <c r="Y34" s="20">
        <v>486177.755277</v>
      </c>
      <c r="Z34" s="20">
        <v>444816.34319</v>
      </c>
      <c r="AB34" s="21">
        <f t="shared" si="2"/>
        <v>1.092985369625533</v>
      </c>
    </row>
    <row r="35" spans="1:28" ht="12.75">
      <c r="A35" s="14" t="s">
        <v>32</v>
      </c>
      <c r="B35" s="18">
        <f t="shared" si="3"/>
        <v>7.458189680216386</v>
      </c>
      <c r="C35" s="18">
        <f t="shared" si="3"/>
        <v>3.277083344337503</v>
      </c>
      <c r="D35" s="18">
        <f t="shared" si="3"/>
        <v>4.181106335878884</v>
      </c>
      <c r="E35" s="18">
        <f t="shared" si="3"/>
        <v>0</v>
      </c>
      <c r="H35" t="s">
        <v>73</v>
      </c>
      <c r="I35" s="19">
        <v>3.9</v>
      </c>
      <c r="L35" s="14" t="s">
        <v>32</v>
      </c>
      <c r="M35" s="14">
        <v>6.6</v>
      </c>
      <c r="N35" s="14">
        <v>2.9</v>
      </c>
      <c r="O35" s="14">
        <v>3.7</v>
      </c>
      <c r="P35" s="14">
        <v>0</v>
      </c>
      <c r="R35" s="14" t="s">
        <v>32</v>
      </c>
      <c r="S35" s="20">
        <v>9149911.351</v>
      </c>
      <c r="T35" s="20">
        <v>8097060.748775151</v>
      </c>
      <c r="V35" s="21">
        <f t="shared" si="4"/>
        <v>1.1300287394267252</v>
      </c>
      <c r="X35" s="14" t="s">
        <v>74</v>
      </c>
      <c r="Y35" s="20">
        <v>576322.230865</v>
      </c>
      <c r="Z35" s="20">
        <v>710352.2997465045</v>
      </c>
      <c r="AB35" s="21">
        <f t="shared" si="2"/>
        <v>0.811318878070312</v>
      </c>
    </row>
    <row r="36" spans="1:28" ht="12.75">
      <c r="A36" s="14" t="s">
        <v>33</v>
      </c>
      <c r="B36" s="18">
        <f t="shared" si="3"/>
        <v>7.436725633680438</v>
      </c>
      <c r="C36" s="18">
        <f t="shared" si="3"/>
        <v>5.157729068520304</v>
      </c>
      <c r="D36" s="18">
        <f t="shared" si="3"/>
        <v>2.278996565160134</v>
      </c>
      <c r="E36" s="18">
        <f t="shared" si="3"/>
        <v>0</v>
      </c>
      <c r="H36" t="s">
        <v>75</v>
      </c>
      <c r="I36" s="19">
        <v>5.6</v>
      </c>
      <c r="L36" s="14" t="s">
        <v>33</v>
      </c>
      <c r="M36" s="14">
        <v>6.2</v>
      </c>
      <c r="N36" s="14">
        <v>4.3</v>
      </c>
      <c r="O36" s="14">
        <v>1.9</v>
      </c>
      <c r="P36" s="14">
        <v>0</v>
      </c>
      <c r="R36" s="14" t="s">
        <v>33</v>
      </c>
      <c r="S36" s="20">
        <v>1060194</v>
      </c>
      <c r="T36" s="20">
        <v>883884</v>
      </c>
      <c r="V36" s="21">
        <f t="shared" si="4"/>
        <v>1.1994718764000707</v>
      </c>
      <c r="X36" s="14" t="s">
        <v>29</v>
      </c>
      <c r="Y36" s="20">
        <v>1301914</v>
      </c>
      <c r="Z36" s="20">
        <v>1185089</v>
      </c>
      <c r="AB36" s="21">
        <f t="shared" si="2"/>
        <v>1.0985790940596023</v>
      </c>
    </row>
    <row r="37" spans="1:28" ht="12.75">
      <c r="A37" s="14" t="s">
        <v>34</v>
      </c>
      <c r="B37" s="18">
        <f t="shared" si="3"/>
        <v>7.414666652091691</v>
      </c>
      <c r="C37" s="18">
        <f t="shared" si="3"/>
        <v>4.054895825362643</v>
      </c>
      <c r="D37" s="18">
        <f t="shared" si="3"/>
        <v>3.3597708267290476</v>
      </c>
      <c r="E37" s="18">
        <f t="shared" si="3"/>
        <v>0</v>
      </c>
      <c r="H37" t="s">
        <v>34</v>
      </c>
      <c r="I37" s="19">
        <v>8.6</v>
      </c>
      <c r="L37" s="14" t="s">
        <v>34</v>
      </c>
      <c r="M37" s="14">
        <v>6.4</v>
      </c>
      <c r="N37" s="14">
        <v>3.5</v>
      </c>
      <c r="O37" s="14">
        <v>2.9</v>
      </c>
      <c r="P37" s="14">
        <v>0</v>
      </c>
      <c r="R37" s="14" t="s">
        <v>34</v>
      </c>
      <c r="S37" s="20">
        <v>847876400</v>
      </c>
      <c r="T37" s="20">
        <v>731848000</v>
      </c>
      <c r="V37" s="21">
        <f t="shared" si="4"/>
        <v>1.1585416643893267</v>
      </c>
      <c r="X37" s="14" t="s">
        <v>5</v>
      </c>
      <c r="Y37" s="20">
        <v>13132900</v>
      </c>
      <c r="Z37" s="20">
        <v>11655600</v>
      </c>
      <c r="AB37" s="21">
        <f t="shared" si="2"/>
        <v>1.1267459418648547</v>
      </c>
    </row>
    <row r="38" spans="1:28" ht="12.75">
      <c r="A38" s="14" t="s">
        <v>76</v>
      </c>
      <c r="B38" s="18">
        <f t="shared" si="3"/>
        <v>4.624517605000779</v>
      </c>
      <c r="C38" s="18">
        <f t="shared" si="3"/>
        <v>3.3264074000882786</v>
      </c>
      <c r="D38" s="18">
        <f t="shared" si="3"/>
        <v>1.2981102049124993</v>
      </c>
      <c r="E38" s="18">
        <f t="shared" si="3"/>
        <v>0</v>
      </c>
      <c r="H38" s="12" t="s">
        <v>77</v>
      </c>
      <c r="I38" s="19">
        <v>6.6</v>
      </c>
      <c r="L38" s="25" t="s">
        <v>76</v>
      </c>
      <c r="M38" s="14">
        <v>5.7</v>
      </c>
      <c r="N38" s="14">
        <v>4.1</v>
      </c>
      <c r="O38" s="14">
        <v>1.6</v>
      </c>
      <c r="P38" s="14">
        <v>0</v>
      </c>
      <c r="R38" s="14" t="s">
        <v>74</v>
      </c>
      <c r="S38" s="20">
        <v>576322.230865</v>
      </c>
      <c r="T38" s="20">
        <v>710352.2997465045</v>
      </c>
      <c r="V38" s="21">
        <f t="shared" si="4"/>
        <v>0.811318878070312</v>
      </c>
      <c r="AB38" s="24">
        <f>AVERAGE(AB8:AB37)</f>
        <v>1.1833765334560118</v>
      </c>
    </row>
    <row r="39" ht="12.75">
      <c r="I39" s="19"/>
    </row>
    <row r="40" spans="1:12" ht="12.75">
      <c r="A40" s="14" t="s">
        <v>78</v>
      </c>
      <c r="B40" s="18">
        <f>AVERAGE(B8:B38)</f>
        <v>10.482742947513175</v>
      </c>
      <c r="C40" s="18">
        <f>AVERAGE(C8:C38)</f>
        <v>7.657275304641498</v>
      </c>
      <c r="D40" s="18">
        <f>AVERAGE(D8:D38)</f>
        <v>2.782353037013816</v>
      </c>
      <c r="E40" s="18">
        <f>AVERAGE(E8:E38)</f>
        <v>0.03485672587706684</v>
      </c>
      <c r="H40" t="s">
        <v>79</v>
      </c>
      <c r="I40" s="16"/>
      <c r="L40" s="14" t="s">
        <v>80</v>
      </c>
    </row>
    <row r="44" ht="12.75">
      <c r="E44" s="14" t="s">
        <v>81</v>
      </c>
    </row>
    <row r="45" ht="12.75">
      <c r="E45" s="14" t="s">
        <v>82</v>
      </c>
    </row>
  </sheetData>
  <sheetProtection/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9.140625" style="14" customWidth="1"/>
    <col min="3" max="3" width="19.8515625" style="16" bestFit="1" customWidth="1"/>
    <col min="4" max="4" width="9.140625" style="14" customWidth="1"/>
    <col min="5" max="5" width="37.421875" style="16" bestFit="1" customWidth="1"/>
    <col min="6" max="16384" width="9.140625" style="14" customWidth="1"/>
  </cols>
  <sheetData>
    <row r="1" ht="12.75">
      <c r="A1" s="1" t="s">
        <v>0</v>
      </c>
    </row>
    <row r="2" ht="12.75">
      <c r="A2" s="15"/>
    </row>
    <row r="3" ht="12.75">
      <c r="A3" s="15" t="s">
        <v>1</v>
      </c>
    </row>
    <row r="4" ht="12.75">
      <c r="A4" s="26" t="s">
        <v>83</v>
      </c>
    </row>
    <row r="5" spans="1:5" ht="27" customHeight="1" thickBot="1">
      <c r="A5" s="27" t="s">
        <v>43</v>
      </c>
      <c r="C5" s="16" t="s">
        <v>84</v>
      </c>
      <c r="E5" s="16" t="s">
        <v>85</v>
      </c>
    </row>
    <row r="6" spans="1:5" ht="27" customHeight="1">
      <c r="A6" s="28"/>
      <c r="C6" s="16" t="s">
        <v>86</v>
      </c>
      <c r="E6" s="16" t="s">
        <v>87</v>
      </c>
    </row>
    <row r="7" spans="1:6" ht="12.75">
      <c r="A7" s="26" t="s">
        <v>88</v>
      </c>
      <c r="B7" s="29" t="s">
        <v>89</v>
      </c>
      <c r="C7" s="30">
        <v>27457.710927221422</v>
      </c>
      <c r="D7" s="14" t="s">
        <v>53</v>
      </c>
      <c r="E7" s="16">
        <v>2999</v>
      </c>
      <c r="F7" s="14">
        <v>2005</v>
      </c>
    </row>
    <row r="8" spans="1:5" ht="12.75">
      <c r="A8" s="14" t="s">
        <v>90</v>
      </c>
      <c r="B8" s="29" t="s">
        <v>91</v>
      </c>
      <c r="C8" s="30">
        <v>28883.34914021767</v>
      </c>
      <c r="D8" s="14" t="s">
        <v>11</v>
      </c>
      <c r="E8" s="16">
        <v>3606</v>
      </c>
    </row>
    <row r="9" spans="1:5" ht="12.75">
      <c r="A9" s="14" t="s">
        <v>92</v>
      </c>
      <c r="B9" s="29" t="s">
        <v>93</v>
      </c>
      <c r="C9" s="30">
        <v>27335.547269388448</v>
      </c>
      <c r="D9" s="14" t="s">
        <v>56</v>
      </c>
      <c r="E9" s="16">
        <v>3488</v>
      </c>
    </row>
    <row r="10" spans="1:5" ht="12.75">
      <c r="A10" s="14" t="s">
        <v>94</v>
      </c>
      <c r="B10" s="29" t="s">
        <v>95</v>
      </c>
      <c r="C10" s="30">
        <v>29942.400519947492</v>
      </c>
      <c r="D10" s="14" t="s">
        <v>13</v>
      </c>
      <c r="E10" s="16">
        <v>3678</v>
      </c>
    </row>
    <row r="11" spans="1:5" ht="12.75">
      <c r="A11" s="14" t="s">
        <v>96</v>
      </c>
      <c r="B11" s="29" t="s">
        <v>97</v>
      </c>
      <c r="C11" s="30">
        <v>15529.936125393157</v>
      </c>
      <c r="D11" s="14" t="s">
        <v>31</v>
      </c>
      <c r="E11" s="16">
        <v>1490</v>
      </c>
    </row>
    <row r="12" spans="1:5" ht="12.75">
      <c r="A12" s="14" t="s">
        <v>98</v>
      </c>
      <c r="B12" s="29" t="s">
        <v>99</v>
      </c>
      <c r="C12" s="30">
        <v>28624.981025348938</v>
      </c>
      <c r="D12" s="14" t="s">
        <v>58</v>
      </c>
      <c r="E12" s="16">
        <v>3349</v>
      </c>
    </row>
    <row r="13" spans="1:5" ht="12.75">
      <c r="A13" s="14" t="s">
        <v>100</v>
      </c>
      <c r="B13" s="29" t="s">
        <v>101</v>
      </c>
      <c r="C13" s="30">
        <v>26086.12316077072</v>
      </c>
      <c r="D13" s="14" t="s">
        <v>28</v>
      </c>
      <c r="E13" s="16">
        <v>2668</v>
      </c>
    </row>
    <row r="14" spans="1:5" ht="12.75">
      <c r="A14" s="14" t="s">
        <v>102</v>
      </c>
      <c r="B14" s="29" t="s">
        <v>103</v>
      </c>
      <c r="C14" s="30">
        <v>26083.894578251635</v>
      </c>
      <c r="D14" s="14" t="s">
        <v>7</v>
      </c>
      <c r="E14" s="16">
        <v>3449</v>
      </c>
    </row>
    <row r="15" spans="1:5" ht="12.75">
      <c r="A15" s="14" t="s">
        <v>104</v>
      </c>
      <c r="B15" s="29" t="s">
        <v>105</v>
      </c>
      <c r="C15" s="30">
        <v>26213.435462763264</v>
      </c>
      <c r="D15" s="14" t="s">
        <v>9</v>
      </c>
      <c r="E15" s="16">
        <v>3371</v>
      </c>
    </row>
    <row r="16" spans="1:5" ht="12.75">
      <c r="A16" s="14" t="s">
        <v>106</v>
      </c>
      <c r="B16" s="29" t="s">
        <v>107</v>
      </c>
      <c r="C16" s="30">
        <v>22185.171689495935</v>
      </c>
      <c r="D16" s="14" t="s">
        <v>21</v>
      </c>
      <c r="E16" s="16">
        <v>2483</v>
      </c>
    </row>
    <row r="17" spans="1:5" ht="12.75">
      <c r="A17" s="14" t="s">
        <v>108</v>
      </c>
      <c r="B17" s="29" t="s">
        <v>109</v>
      </c>
      <c r="C17" s="30">
        <v>13504.882161713422</v>
      </c>
      <c r="D17" s="14" t="s">
        <v>19</v>
      </c>
      <c r="E17" s="16">
        <v>1504</v>
      </c>
    </row>
    <row r="18" spans="1:5" ht="12.75">
      <c r="A18" s="14" t="s">
        <v>110</v>
      </c>
      <c r="B18" s="29" t="s">
        <v>111</v>
      </c>
      <c r="C18" s="30">
        <v>30295.89650091528</v>
      </c>
      <c r="D18" s="14" t="s">
        <v>14</v>
      </c>
      <c r="E18" s="16">
        <v>3340</v>
      </c>
    </row>
    <row r="19" spans="1:5" ht="12.75">
      <c r="A19" s="14" t="s">
        <v>112</v>
      </c>
      <c r="B19" s="29" t="s">
        <v>113</v>
      </c>
      <c r="C19" s="30">
        <v>28305.60782492913</v>
      </c>
      <c r="D19" s="14" t="s">
        <v>27</v>
      </c>
      <c r="E19" s="16">
        <v>3082</v>
      </c>
    </row>
    <row r="20" spans="1:5" ht="12.75">
      <c r="A20" s="14" t="s">
        <v>114</v>
      </c>
      <c r="B20" s="29" t="s">
        <v>115</v>
      </c>
      <c r="C20" s="30">
        <v>23450.11901741258</v>
      </c>
      <c r="D20" s="14" t="s">
        <v>18</v>
      </c>
      <c r="E20" s="16">
        <v>2614</v>
      </c>
    </row>
    <row r="21" spans="1:6" ht="12.75">
      <c r="A21" s="26" t="s">
        <v>116</v>
      </c>
      <c r="B21" s="29" t="s">
        <v>117</v>
      </c>
      <c r="C21" s="30">
        <v>24606.96834809199</v>
      </c>
      <c r="D21" s="14" t="s">
        <v>64</v>
      </c>
      <c r="E21" s="16">
        <v>2474</v>
      </c>
      <c r="F21" s="14">
        <v>2005</v>
      </c>
    </row>
    <row r="22" spans="1:5" ht="12.75">
      <c r="A22" s="14" t="s">
        <v>118</v>
      </c>
      <c r="B22" s="29" t="s">
        <v>119</v>
      </c>
      <c r="C22" s="30">
        <v>18384.593167158964</v>
      </c>
      <c r="D22" s="14" t="s">
        <v>34</v>
      </c>
      <c r="E22" s="16">
        <v>1480</v>
      </c>
    </row>
    <row r="23" spans="1:5" ht="12.75">
      <c r="A23" s="25" t="s">
        <v>120</v>
      </c>
      <c r="B23" s="29" t="s">
        <v>23</v>
      </c>
      <c r="C23" s="30">
        <v>50490.15466414964</v>
      </c>
      <c r="D23" s="14" t="s">
        <v>23</v>
      </c>
      <c r="E23" s="16">
        <v>4303</v>
      </c>
    </row>
    <row r="24" spans="1:6" ht="12.75">
      <c r="A24" s="14" t="s">
        <v>121</v>
      </c>
      <c r="B24" s="29" t="s">
        <v>122</v>
      </c>
      <c r="C24" s="30">
        <v>9910.795444023215</v>
      </c>
      <c r="D24" s="14" t="s">
        <v>32</v>
      </c>
      <c r="E24" s="16">
        <v>679</v>
      </c>
      <c r="F24" s="14">
        <v>2004</v>
      </c>
    </row>
    <row r="25" spans="1:5" ht="12.75">
      <c r="A25" s="14" t="s">
        <v>123</v>
      </c>
      <c r="B25" s="29" t="s">
        <v>124</v>
      </c>
      <c r="C25" s="30">
        <v>29781.164356497033</v>
      </c>
      <c r="D25" s="14" t="s">
        <v>17</v>
      </c>
      <c r="E25" s="16">
        <v>3391</v>
      </c>
    </row>
    <row r="26" spans="1:6" ht="12.75">
      <c r="A26" s="14" t="s">
        <v>125</v>
      </c>
      <c r="B26" s="29" t="s">
        <v>126</v>
      </c>
      <c r="C26" s="30">
        <v>19676.96049620995</v>
      </c>
      <c r="D26" s="14" t="s">
        <v>12</v>
      </c>
      <c r="E26" s="16">
        <v>2223</v>
      </c>
      <c r="F26" s="14">
        <v>2005</v>
      </c>
    </row>
    <row r="27" spans="1:5" ht="12.75">
      <c r="A27" s="14" t="s">
        <v>127</v>
      </c>
      <c r="B27" s="29" t="s">
        <v>128</v>
      </c>
      <c r="C27" s="30">
        <v>41882.6062767956</v>
      </c>
      <c r="D27" s="14" t="s">
        <v>26</v>
      </c>
      <c r="E27" s="16">
        <v>4520</v>
      </c>
    </row>
    <row r="28" spans="1:6" ht="12.75">
      <c r="A28" s="14" t="s">
        <v>129</v>
      </c>
      <c r="B28" s="29" t="s">
        <v>130</v>
      </c>
      <c r="C28" s="30">
        <v>11373.409091385383</v>
      </c>
      <c r="D28" s="14" t="s">
        <v>33</v>
      </c>
      <c r="E28" s="16">
        <v>843</v>
      </c>
      <c r="F28" s="14">
        <v>2005</v>
      </c>
    </row>
    <row r="29" spans="1:5" ht="12.75">
      <c r="A29" s="14" t="s">
        <v>131</v>
      </c>
      <c r="B29" s="29" t="s">
        <v>132</v>
      </c>
      <c r="C29" s="30">
        <v>16276.923815067124</v>
      </c>
      <c r="D29" s="14" t="s">
        <v>6</v>
      </c>
      <c r="E29" s="16">
        <v>2120</v>
      </c>
    </row>
    <row r="30" spans="1:6" ht="12.75">
      <c r="A30" s="14" t="s">
        <v>133</v>
      </c>
      <c r="B30" s="29" t="s">
        <v>134</v>
      </c>
      <c r="C30" s="30">
        <v>12386.47548003872</v>
      </c>
      <c r="D30" s="14" t="s">
        <v>70</v>
      </c>
      <c r="E30" s="16">
        <v>1130</v>
      </c>
      <c r="F30" s="14">
        <v>2005</v>
      </c>
    </row>
    <row r="31" spans="1:5" ht="12.75">
      <c r="A31" s="14" t="s">
        <v>135</v>
      </c>
      <c r="B31" s="29" t="s">
        <v>136</v>
      </c>
      <c r="C31" s="30">
        <v>22724.312588835375</v>
      </c>
      <c r="D31" s="14" t="s">
        <v>25</v>
      </c>
      <c r="E31" s="16">
        <v>2458</v>
      </c>
    </row>
    <row r="32" spans="1:5" ht="12.75">
      <c r="A32" s="14" t="s">
        <v>137</v>
      </c>
      <c r="B32" s="29" t="s">
        <v>138</v>
      </c>
      <c r="C32" s="30">
        <v>28693.334266453356</v>
      </c>
      <c r="D32" s="14" t="s">
        <v>22</v>
      </c>
      <c r="E32" s="16">
        <v>3202</v>
      </c>
    </row>
    <row r="33" spans="1:5" ht="12.75">
      <c r="A33" s="14" t="s">
        <v>139</v>
      </c>
      <c r="B33" s="29" t="s">
        <v>140</v>
      </c>
      <c r="C33" s="30">
        <v>32472.22262988704</v>
      </c>
      <c r="D33" s="14" t="s">
        <v>8</v>
      </c>
      <c r="E33" s="16">
        <v>4311</v>
      </c>
    </row>
    <row r="34" spans="1:6" ht="12.75">
      <c r="A34" s="14" t="s">
        <v>141</v>
      </c>
      <c r="B34" s="29" t="s">
        <v>142</v>
      </c>
      <c r="C34" s="30">
        <v>9678.047055671663</v>
      </c>
      <c r="D34" s="14" t="s">
        <v>74</v>
      </c>
      <c r="E34" s="16">
        <v>591</v>
      </c>
      <c r="F34" s="14">
        <v>2005</v>
      </c>
    </row>
    <row r="35" spans="1:5" ht="12.75">
      <c r="A35" s="31" t="s">
        <v>143</v>
      </c>
      <c r="B35" s="29" t="s">
        <v>144</v>
      </c>
      <c r="C35" s="30">
        <v>28858.74759086941</v>
      </c>
      <c r="D35" s="14" t="s">
        <v>29</v>
      </c>
      <c r="E35" s="16">
        <v>2760</v>
      </c>
    </row>
    <row r="36" spans="1:5" ht="12.75">
      <c r="A36" s="14" t="s">
        <v>145</v>
      </c>
      <c r="B36" s="29" t="s">
        <v>146</v>
      </c>
      <c r="C36" s="30">
        <v>36662.04221273386</v>
      </c>
      <c r="D36" s="14" t="s">
        <v>5</v>
      </c>
      <c r="E36" s="16">
        <v>6714</v>
      </c>
    </row>
    <row r="37" spans="2:3" ht="12.75">
      <c r="B37" s="32"/>
      <c r="C37" s="33"/>
    </row>
    <row r="38" ht="12.75">
      <c r="A38" s="29" t="s">
        <v>147</v>
      </c>
    </row>
  </sheetData>
  <sheetProtection/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K79"/>
  <sheetViews>
    <sheetView zoomScale="75" zoomScaleNormal="75" zoomScalePageLayoutView="0" workbookViewId="0" topLeftCell="A1">
      <selection activeCell="K44" sqref="K44"/>
    </sheetView>
  </sheetViews>
  <sheetFormatPr defaultColWidth="9.140625" defaultRowHeight="12.75"/>
  <cols>
    <col min="1" max="1" width="17.8515625" style="34" bestFit="1" customWidth="1"/>
    <col min="2" max="2" width="15.7109375" style="34" customWidth="1"/>
    <col min="3" max="12" width="7.8515625" style="34" customWidth="1"/>
    <col min="13" max="13" width="8.57421875" style="34" customWidth="1"/>
    <col min="14" max="24" width="11.00390625" style="34" customWidth="1"/>
    <col min="25" max="26" width="9.140625" style="34" customWidth="1"/>
    <col min="27" max="27" width="10.8515625" style="34" customWidth="1"/>
    <col min="28" max="33" width="9.140625" style="34" customWidth="1"/>
    <col min="34" max="34" width="21.421875" style="34" customWidth="1"/>
    <col min="35" max="35" width="10.421875" style="34" customWidth="1"/>
    <col min="36" max="16384" width="9.140625" style="34" customWidth="1"/>
  </cols>
  <sheetData>
    <row r="1" ht="12.75">
      <c r="A1" s="1" t="s">
        <v>0</v>
      </c>
    </row>
    <row r="2" ht="12.75">
      <c r="A2" s="35"/>
    </row>
    <row r="3" ht="12.75">
      <c r="A3" s="35" t="s">
        <v>1</v>
      </c>
    </row>
    <row r="4" ht="12.75">
      <c r="A4" s="35" t="s">
        <v>148</v>
      </c>
    </row>
    <row r="5" ht="12.75">
      <c r="A5" s="35" t="s">
        <v>149</v>
      </c>
    </row>
    <row r="6" ht="12.75">
      <c r="A6" s="34" t="s">
        <v>150</v>
      </c>
    </row>
    <row r="7" spans="1:37" ht="69.75" customHeight="1">
      <c r="A7" s="34" t="s">
        <v>43</v>
      </c>
      <c r="B7" s="36" t="s">
        <v>151</v>
      </c>
      <c r="N7" s="36" t="s">
        <v>152</v>
      </c>
      <c r="Z7" s="36" t="s">
        <v>153</v>
      </c>
      <c r="AH7" s="37" t="s">
        <v>44</v>
      </c>
      <c r="AI7" s="37"/>
      <c r="AJ7"/>
      <c r="AK7"/>
    </row>
    <row r="8" spans="1:37" ht="15" customHeight="1" thickBot="1">
      <c r="A8" s="38" t="s">
        <v>43</v>
      </c>
      <c r="B8" s="39">
        <v>1995</v>
      </c>
      <c r="C8" s="39">
        <v>1996</v>
      </c>
      <c r="D8" s="39">
        <v>1997</v>
      </c>
      <c r="E8" s="39">
        <v>1998</v>
      </c>
      <c r="F8" s="39">
        <v>1999</v>
      </c>
      <c r="G8" s="39">
        <v>2000</v>
      </c>
      <c r="H8" s="39">
        <v>2001</v>
      </c>
      <c r="I8" s="39">
        <v>2002</v>
      </c>
      <c r="J8" s="39">
        <v>2003</v>
      </c>
      <c r="K8" s="39">
        <v>2004</v>
      </c>
      <c r="L8" s="39">
        <v>2005</v>
      </c>
      <c r="M8" s="40" t="s">
        <v>154</v>
      </c>
      <c r="N8" s="41" t="s">
        <v>155</v>
      </c>
      <c r="O8" s="39" t="s">
        <v>156</v>
      </c>
      <c r="P8" s="39" t="s">
        <v>157</v>
      </c>
      <c r="Q8" s="39" t="s">
        <v>158</v>
      </c>
      <c r="R8" s="39" t="s">
        <v>159</v>
      </c>
      <c r="S8" s="39" t="s">
        <v>160</v>
      </c>
      <c r="T8" s="39" t="s">
        <v>161</v>
      </c>
      <c r="U8" s="39" t="s">
        <v>162</v>
      </c>
      <c r="V8" s="39" t="s">
        <v>163</v>
      </c>
      <c r="W8" s="39" t="s">
        <v>164</v>
      </c>
      <c r="X8" s="39" t="s">
        <v>165</v>
      </c>
      <c r="Y8" s="42"/>
      <c r="Z8" s="42"/>
      <c r="AA8" s="43" t="s">
        <v>155</v>
      </c>
      <c r="AH8" t="s">
        <v>34</v>
      </c>
      <c r="AI8">
        <v>8.6</v>
      </c>
      <c r="AJ8"/>
      <c r="AK8"/>
    </row>
    <row r="9" spans="1:37" ht="12.75">
      <c r="A9" s="34" t="s">
        <v>166</v>
      </c>
      <c r="B9" s="44">
        <f aca="true" t="shared" si="0" ref="B9:J9">C9/(1+(O9/100))</f>
        <v>2320.279095973662</v>
      </c>
      <c r="C9" s="44">
        <f t="shared" si="0"/>
        <v>2375.96579427703</v>
      </c>
      <c r="D9" s="44">
        <f t="shared" si="0"/>
        <v>2459.124597076726</v>
      </c>
      <c r="E9" s="44">
        <f t="shared" si="0"/>
        <v>2618.967695886713</v>
      </c>
      <c r="F9" s="44">
        <f t="shared" si="0"/>
        <v>2878.2454977794973</v>
      </c>
      <c r="G9" s="44">
        <f t="shared" si="0"/>
        <v>3105.6268921040773</v>
      </c>
      <c r="H9" s="44">
        <f t="shared" si="0"/>
        <v>3425.506461990797</v>
      </c>
      <c r="I9" s="44">
        <f t="shared" si="0"/>
        <v>3744.0785629559414</v>
      </c>
      <c r="J9" s="44">
        <f t="shared" si="0"/>
        <v>4094.1499085923215</v>
      </c>
      <c r="K9" s="45">
        <v>4479</v>
      </c>
      <c r="L9" s="45"/>
      <c r="M9" s="46">
        <f>COUNT(B9:L9)-1</f>
        <v>9</v>
      </c>
      <c r="N9" s="47">
        <f>((K9/B9)^(1/M9)-1)*(100)</f>
        <v>7.5815681821476355</v>
      </c>
      <c r="O9" s="48">
        <v>2.4</v>
      </c>
      <c r="P9" s="48">
        <v>3.5</v>
      </c>
      <c r="Q9" s="48">
        <v>6.5</v>
      </c>
      <c r="R9" s="48">
        <v>9.9</v>
      </c>
      <c r="S9" s="48">
        <v>7.9</v>
      </c>
      <c r="T9" s="48">
        <v>10.3</v>
      </c>
      <c r="U9" s="48">
        <v>9.3</v>
      </c>
      <c r="V9" s="49">
        <f>AVERAGE(U9,W9)</f>
        <v>9.350000000000001</v>
      </c>
      <c r="W9" s="48">
        <v>9.4</v>
      </c>
      <c r="X9" s="48"/>
      <c r="Y9" s="45"/>
      <c r="Z9" s="45" t="s">
        <v>167</v>
      </c>
      <c r="AA9" s="50">
        <v>3.6</v>
      </c>
      <c r="AH9" t="s">
        <v>27</v>
      </c>
      <c r="AI9">
        <v>6.9</v>
      </c>
      <c r="AJ9"/>
      <c r="AK9"/>
    </row>
    <row r="10" spans="1:37" ht="12.75">
      <c r="A10" s="34" t="s">
        <v>34</v>
      </c>
      <c r="B10" s="45">
        <v>429404</v>
      </c>
      <c r="C10" s="45">
        <v>471001</v>
      </c>
      <c r="D10" s="45">
        <v>485322</v>
      </c>
      <c r="E10" s="45">
        <v>450106</v>
      </c>
      <c r="F10" s="45">
        <v>528350</v>
      </c>
      <c r="G10" s="45">
        <v>587340</v>
      </c>
      <c r="H10" s="45">
        <v>685247</v>
      </c>
      <c r="I10" s="45">
        <v>714424</v>
      </c>
      <c r="J10" s="45">
        <v>752944</v>
      </c>
      <c r="K10" s="45">
        <v>792334</v>
      </c>
      <c r="L10" s="45">
        <v>891265</v>
      </c>
      <c r="M10" s="46">
        <f>COUNT(B10:L10)-1</f>
        <v>10</v>
      </c>
      <c r="N10" s="47">
        <f>((L10/B10)^(1/M10)-1)*(100)</f>
        <v>7.575674215416095</v>
      </c>
      <c r="O10" s="48">
        <v>9.7</v>
      </c>
      <c r="P10" s="48">
        <v>3</v>
      </c>
      <c r="Q10" s="48">
        <v>-7.3</v>
      </c>
      <c r="R10" s="48">
        <v>17.4</v>
      </c>
      <c r="S10" s="48">
        <v>11.2</v>
      </c>
      <c r="T10" s="48">
        <v>16.7</v>
      </c>
      <c r="U10" s="48">
        <v>4.3</v>
      </c>
      <c r="V10" s="48">
        <v>5.4</v>
      </c>
      <c r="W10" s="48">
        <v>5.2</v>
      </c>
      <c r="X10" s="48">
        <v>12.5</v>
      </c>
      <c r="Y10" s="45"/>
      <c r="Z10" s="45" t="s">
        <v>118</v>
      </c>
      <c r="AA10" s="50">
        <v>3.7</v>
      </c>
      <c r="AH10" s="12" t="s">
        <v>77</v>
      </c>
      <c r="AI10">
        <v>6.6</v>
      </c>
      <c r="AJ10"/>
      <c r="AK10"/>
    </row>
    <row r="11" spans="1:37" ht="12.75">
      <c r="A11" s="34" t="s">
        <v>27</v>
      </c>
      <c r="B11" s="45">
        <v>1225</v>
      </c>
      <c r="C11" s="45">
        <v>1283</v>
      </c>
      <c r="D11" s="45">
        <v>1394</v>
      </c>
      <c r="E11" s="45">
        <v>1455</v>
      </c>
      <c r="F11" s="45">
        <v>1602</v>
      </c>
      <c r="G11" s="45">
        <v>1738</v>
      </c>
      <c r="H11" s="45">
        <v>2005</v>
      </c>
      <c r="I11" s="45">
        <v>2142</v>
      </c>
      <c r="J11" s="45">
        <v>2248</v>
      </c>
      <c r="K11" s="45">
        <v>2360</v>
      </c>
      <c r="L11" s="45">
        <v>2445</v>
      </c>
      <c r="M11" s="46">
        <f>COUNT(B11:L11)-1</f>
        <v>10</v>
      </c>
      <c r="N11" s="47">
        <f>((L11/B11)^(1/M11)-1)*(100)</f>
        <v>7.155453212438023</v>
      </c>
      <c r="O11" s="48">
        <v>4.7</v>
      </c>
      <c r="P11" s="48">
        <v>8.7</v>
      </c>
      <c r="Q11" s="48">
        <v>4.4</v>
      </c>
      <c r="R11" s="48">
        <v>10.1</v>
      </c>
      <c r="S11" s="48">
        <v>8.5</v>
      </c>
      <c r="T11" s="48">
        <v>15.4</v>
      </c>
      <c r="U11" s="48">
        <v>6.9</v>
      </c>
      <c r="V11" s="48">
        <v>5</v>
      </c>
      <c r="W11" s="48">
        <v>5</v>
      </c>
      <c r="X11" s="48">
        <v>3.6</v>
      </c>
      <c r="Y11" s="45"/>
      <c r="Z11" s="45" t="s">
        <v>112</v>
      </c>
      <c r="AA11" s="50">
        <v>6</v>
      </c>
      <c r="AH11" s="12" t="s">
        <v>71</v>
      </c>
      <c r="AI11">
        <v>6.3</v>
      </c>
      <c r="AJ11"/>
      <c r="AK11"/>
    </row>
    <row r="12" spans="1:37" ht="12.75">
      <c r="A12" s="34" t="s">
        <v>35</v>
      </c>
      <c r="B12" s="44"/>
      <c r="C12" s="44"/>
      <c r="D12" s="44"/>
      <c r="E12" s="44"/>
      <c r="F12" s="44">
        <f aca="true" t="shared" si="1" ref="F12:K13">G12/(1+(S12/100))</f>
        <v>112.44520825941258</v>
      </c>
      <c r="G12" s="44">
        <f t="shared" si="1"/>
        <v>122.11549616972206</v>
      </c>
      <c r="H12" s="44">
        <f t="shared" si="1"/>
        <v>125.77896105481373</v>
      </c>
      <c r="I12" s="44">
        <f t="shared" si="1"/>
        <v>132.44524599071886</v>
      </c>
      <c r="J12" s="44">
        <f t="shared" si="1"/>
        <v>141.7164132100692</v>
      </c>
      <c r="K12" s="44">
        <f t="shared" si="1"/>
        <v>155.32118887823586</v>
      </c>
      <c r="L12" s="45">
        <v>162</v>
      </c>
      <c r="M12" s="46">
        <f>COUNT(F12:L12)-1</f>
        <v>6</v>
      </c>
      <c r="N12" s="47">
        <f>((L12/F12)^(1/M12)-1)*(100)</f>
        <v>6.274485282777276</v>
      </c>
      <c r="O12" s="48"/>
      <c r="P12" s="48"/>
      <c r="Q12" s="48"/>
      <c r="R12" s="49"/>
      <c r="S12" s="48">
        <v>8.6</v>
      </c>
      <c r="T12" s="48">
        <v>3</v>
      </c>
      <c r="U12" s="48">
        <v>5.3</v>
      </c>
      <c r="V12" s="48">
        <v>7</v>
      </c>
      <c r="W12" s="48">
        <v>9.6</v>
      </c>
      <c r="X12" s="48">
        <v>4.3</v>
      </c>
      <c r="Y12" s="45"/>
      <c r="Z12" s="45" t="s">
        <v>141</v>
      </c>
      <c r="AA12" s="50">
        <v>3.4</v>
      </c>
      <c r="AH12" t="s">
        <v>63</v>
      </c>
      <c r="AI12">
        <v>5.6</v>
      </c>
      <c r="AJ12"/>
      <c r="AK12"/>
    </row>
    <row r="13" spans="1:37" ht="12.75">
      <c r="A13" s="34" t="s">
        <v>75</v>
      </c>
      <c r="B13" s="44">
        <f>C13/(1+(O13/100))</f>
        <v>850.7701387353616</v>
      </c>
      <c r="C13" s="44">
        <f>D13/(1+(P13/100))</f>
        <v>969.0271880195768</v>
      </c>
      <c r="D13" s="44">
        <f>E13/(1+(Q13/100))</f>
        <v>989.3767589679878</v>
      </c>
      <c r="E13" s="44">
        <f>F13/(1+(R13/100))</f>
        <v>1094.2506954185947</v>
      </c>
      <c r="F13" s="44">
        <f t="shared" si="1"/>
        <v>1109.570205154455</v>
      </c>
      <c r="G13" s="44">
        <f t="shared" si="1"/>
        <v>1125.1041880266173</v>
      </c>
      <c r="H13" s="44">
        <f t="shared" si="1"/>
        <v>1208.3618979405871</v>
      </c>
      <c r="I13" s="44">
        <f t="shared" si="1"/>
        <v>1267.5716309396757</v>
      </c>
      <c r="J13" s="44">
        <f t="shared" si="1"/>
        <v>1297.993350082228</v>
      </c>
      <c r="K13" s="44">
        <f t="shared" si="1"/>
        <v>1358.9990375360926</v>
      </c>
      <c r="L13" s="45">
        <v>1412</v>
      </c>
      <c r="M13" s="46">
        <f aca="true" t="shared" si="2" ref="M13:M19">COUNT(B13:L13)-1</f>
        <v>10</v>
      </c>
      <c r="N13" s="47">
        <f>((L13/B13)^(1/M13)-1)*(100)</f>
        <v>5.1967313821496</v>
      </c>
      <c r="O13" s="48">
        <v>13.9</v>
      </c>
      <c r="P13" s="48">
        <v>2.1</v>
      </c>
      <c r="Q13" s="48">
        <v>10.6</v>
      </c>
      <c r="R13" s="48">
        <v>1.4</v>
      </c>
      <c r="S13" s="48">
        <v>1.4</v>
      </c>
      <c r="T13" s="48">
        <v>7.4</v>
      </c>
      <c r="U13" s="49">
        <f>AVERAGE(T13,V13)</f>
        <v>4.9</v>
      </c>
      <c r="V13" s="48">
        <v>2.4</v>
      </c>
      <c r="W13" s="48">
        <v>4.7</v>
      </c>
      <c r="X13" s="48">
        <v>3.9</v>
      </c>
      <c r="Y13" s="45"/>
      <c r="Z13" s="45" t="s">
        <v>168</v>
      </c>
      <c r="AA13" s="50">
        <v>4.3</v>
      </c>
      <c r="AH13" t="s">
        <v>75</v>
      </c>
      <c r="AI13">
        <v>5.6</v>
      </c>
      <c r="AJ13"/>
      <c r="AK13"/>
    </row>
    <row r="14" spans="1:37" ht="12.75">
      <c r="A14" s="34" t="s">
        <v>14</v>
      </c>
      <c r="B14" s="45">
        <v>164934</v>
      </c>
      <c r="C14" s="45">
        <v>171009</v>
      </c>
      <c r="D14" s="45">
        <v>176601</v>
      </c>
      <c r="E14" s="45">
        <v>197579</v>
      </c>
      <c r="F14" s="45">
        <v>221073</v>
      </c>
      <c r="G14" s="45">
        <v>224490</v>
      </c>
      <c r="H14" s="45">
        <v>226529</v>
      </c>
      <c r="I14" s="45">
        <v>244069</v>
      </c>
      <c r="J14" s="45">
        <v>256194</v>
      </c>
      <c r="K14" s="45">
        <v>265504</v>
      </c>
      <c r="L14" s="45">
        <v>268317</v>
      </c>
      <c r="M14" s="46">
        <f t="shared" si="2"/>
        <v>10</v>
      </c>
      <c r="N14" s="47">
        <f>((L14/B14)^(1/M14)-1)*(100)</f>
        <v>4.986582715797883</v>
      </c>
      <c r="O14" s="48">
        <v>3.7</v>
      </c>
      <c r="P14" s="48">
        <v>3.3</v>
      </c>
      <c r="Q14" s="48">
        <v>11.9</v>
      </c>
      <c r="R14" s="48">
        <v>11.9</v>
      </c>
      <c r="S14" s="48">
        <v>1.5</v>
      </c>
      <c r="T14" s="48">
        <v>0.9</v>
      </c>
      <c r="U14" s="48">
        <v>7.7</v>
      </c>
      <c r="V14" s="48">
        <v>5</v>
      </c>
      <c r="W14" s="48">
        <v>3.6</v>
      </c>
      <c r="X14" s="48">
        <v>1.1</v>
      </c>
      <c r="Y14" s="45"/>
      <c r="Z14" s="45" t="s">
        <v>110</v>
      </c>
      <c r="AA14" s="50">
        <v>3.4</v>
      </c>
      <c r="AH14" t="s">
        <v>67</v>
      </c>
      <c r="AI14">
        <v>4.8</v>
      </c>
      <c r="AJ14"/>
      <c r="AK14"/>
    </row>
    <row r="15" spans="1:37" ht="12.75">
      <c r="A15" s="34" t="s">
        <v>169</v>
      </c>
      <c r="B15" s="44">
        <f aca="true" t="shared" si="3" ref="B15:J17">C15/(1+(O15/100))</f>
        <v>83887.5959121727</v>
      </c>
      <c r="C15" s="44">
        <f t="shared" si="3"/>
        <v>82042.0688021049</v>
      </c>
      <c r="D15" s="44">
        <f t="shared" si="3"/>
        <v>83026.57362773016</v>
      </c>
      <c r="E15" s="44">
        <f t="shared" si="3"/>
        <v>85600.39741018979</v>
      </c>
      <c r="F15" s="44">
        <f t="shared" si="3"/>
        <v>89880.41728069929</v>
      </c>
      <c r="G15" s="44">
        <f t="shared" si="3"/>
        <v>91947.66687815536</v>
      </c>
      <c r="H15" s="44">
        <f t="shared" si="3"/>
        <v>98935.68956089517</v>
      </c>
      <c r="I15" s="44">
        <f t="shared" si="3"/>
        <v>109225.00127522828</v>
      </c>
      <c r="J15" s="44">
        <f t="shared" si="3"/>
        <v>124734.95145631068</v>
      </c>
      <c r="K15" s="44">
        <v>128477</v>
      </c>
      <c r="L15" s="45"/>
      <c r="M15" s="46">
        <f t="shared" si="2"/>
        <v>9</v>
      </c>
      <c r="N15" s="47">
        <f>((K15/B15)^(1/M15)-1)*(100)</f>
        <v>4.850314537924971</v>
      </c>
      <c r="O15" s="48">
        <v>-2.2</v>
      </c>
      <c r="P15" s="48">
        <v>1.2</v>
      </c>
      <c r="Q15" s="49">
        <f>AVERAGE(P15,R15)</f>
        <v>3.1</v>
      </c>
      <c r="R15" s="48">
        <v>5</v>
      </c>
      <c r="S15" s="48">
        <v>2.3</v>
      </c>
      <c r="T15" s="48">
        <v>7.6</v>
      </c>
      <c r="U15" s="48">
        <v>10.4</v>
      </c>
      <c r="V15" s="48">
        <v>14.2</v>
      </c>
      <c r="W15" s="48">
        <v>3</v>
      </c>
      <c r="X15" s="48"/>
      <c r="Y15" s="45"/>
      <c r="Z15" s="45" t="s">
        <v>170</v>
      </c>
      <c r="AA15" s="50">
        <v>4.4</v>
      </c>
      <c r="AH15" t="s">
        <v>59</v>
      </c>
      <c r="AI15">
        <v>4.5</v>
      </c>
      <c r="AJ15"/>
      <c r="AK15"/>
    </row>
    <row r="16" spans="1:37" ht="12.75">
      <c r="A16" s="34" t="s">
        <v>171</v>
      </c>
      <c r="B16" s="44">
        <f t="shared" si="3"/>
        <v>2471.5667279135178</v>
      </c>
      <c r="C16" s="44">
        <f t="shared" si="3"/>
        <v>2590.201930853367</v>
      </c>
      <c r="D16" s="44">
        <f t="shared" si="3"/>
        <v>2701.5806138800613</v>
      </c>
      <c r="E16" s="44">
        <f t="shared" si="3"/>
        <v>2833.958063960184</v>
      </c>
      <c r="F16" s="44">
        <f t="shared" si="3"/>
        <v>2982.7408623180936</v>
      </c>
      <c r="G16" s="44">
        <f t="shared" si="3"/>
        <v>3149.774350607907</v>
      </c>
      <c r="H16" s="44">
        <f t="shared" si="3"/>
        <v>3288.364422034655</v>
      </c>
      <c r="I16" s="44">
        <f t="shared" si="3"/>
        <v>3436.340821026214</v>
      </c>
      <c r="J16" s="44">
        <f t="shared" si="3"/>
        <v>3556.6127497621314</v>
      </c>
      <c r="K16" s="45">
        <v>3738</v>
      </c>
      <c r="L16" s="45"/>
      <c r="M16" s="46">
        <f t="shared" si="2"/>
        <v>9</v>
      </c>
      <c r="N16" s="47">
        <f>((K16/B16)^(1/M16)-1)*(100)</f>
        <v>4.70393295118936</v>
      </c>
      <c r="O16" s="48">
        <v>4.8</v>
      </c>
      <c r="P16" s="48">
        <v>4.3</v>
      </c>
      <c r="Q16" s="48">
        <v>4.9</v>
      </c>
      <c r="R16" s="49">
        <f>AVERAGE(Q16,S16)</f>
        <v>5.25</v>
      </c>
      <c r="S16" s="48">
        <v>5.6</v>
      </c>
      <c r="T16" s="48">
        <v>4.4</v>
      </c>
      <c r="U16" s="48">
        <v>4.5</v>
      </c>
      <c r="V16" s="48">
        <v>3.5</v>
      </c>
      <c r="W16" s="48">
        <v>5.1</v>
      </c>
      <c r="X16" s="48"/>
      <c r="Y16" s="45"/>
      <c r="Z16" s="45" t="s">
        <v>172</v>
      </c>
      <c r="AA16" s="50">
        <v>2.5</v>
      </c>
      <c r="AH16" t="s">
        <v>14</v>
      </c>
      <c r="AI16">
        <v>4.4</v>
      </c>
      <c r="AJ16"/>
      <c r="AK16"/>
    </row>
    <row r="17" spans="1:37" ht="12.75">
      <c r="A17" s="34" t="s">
        <v>65</v>
      </c>
      <c r="B17" s="44">
        <f t="shared" si="3"/>
        <v>1113.0390340094891</v>
      </c>
      <c r="C17" s="44">
        <f t="shared" si="3"/>
        <v>1126.395502417603</v>
      </c>
      <c r="D17" s="44">
        <f t="shared" si="3"/>
        <v>1144.4178304562847</v>
      </c>
      <c r="E17" s="44">
        <f t="shared" si="3"/>
        <v>1166.161769234954</v>
      </c>
      <c r="F17" s="44">
        <f t="shared" si="3"/>
        <v>1236.1314753890513</v>
      </c>
      <c r="G17" s="44">
        <f t="shared" si="3"/>
        <v>1335.0219934201755</v>
      </c>
      <c r="H17" s="44">
        <f t="shared" si="3"/>
        <v>1468.524192762193</v>
      </c>
      <c r="I17" s="44">
        <f t="shared" si="3"/>
        <v>1503.7687733884857</v>
      </c>
      <c r="J17" s="44">
        <f t="shared" si="3"/>
        <v>1621.0627377127876</v>
      </c>
      <c r="K17" s="44">
        <f>L17/(1+(X17/100))</f>
        <v>1625.9259259259259</v>
      </c>
      <c r="L17" s="45">
        <v>1756</v>
      </c>
      <c r="M17" s="46">
        <f t="shared" si="2"/>
        <v>10</v>
      </c>
      <c r="N17" s="47">
        <f>((L17/B17)^(1/M17)-1)*(100)</f>
        <v>4.664984059131405</v>
      </c>
      <c r="O17" s="48">
        <v>1.2</v>
      </c>
      <c r="P17" s="48">
        <v>1.6</v>
      </c>
      <c r="Q17" s="48">
        <v>1.9</v>
      </c>
      <c r="R17" s="48">
        <v>6</v>
      </c>
      <c r="S17" s="49">
        <f>AVERAGE(R17,T17)</f>
        <v>8</v>
      </c>
      <c r="T17" s="48">
        <v>10</v>
      </c>
      <c r="U17" s="48">
        <v>2.4</v>
      </c>
      <c r="V17" s="48">
        <v>7.8</v>
      </c>
      <c r="W17" s="48">
        <v>0.3</v>
      </c>
      <c r="X17" s="48">
        <v>8</v>
      </c>
      <c r="Y17" s="45"/>
      <c r="Z17" s="45" t="s">
        <v>173</v>
      </c>
      <c r="AA17" s="50">
        <v>3.4</v>
      </c>
      <c r="AH17" t="s">
        <v>54</v>
      </c>
      <c r="AI17">
        <v>4.2</v>
      </c>
      <c r="AJ17"/>
      <c r="AK17"/>
    </row>
    <row r="18" spans="1:37" ht="12.75">
      <c r="A18" s="34" t="s">
        <v>12</v>
      </c>
      <c r="B18" s="45">
        <v>1991</v>
      </c>
      <c r="C18" s="45">
        <v>2015</v>
      </c>
      <c r="D18" s="45">
        <v>2080</v>
      </c>
      <c r="E18" s="45">
        <v>2194</v>
      </c>
      <c r="F18" s="45">
        <v>2260</v>
      </c>
      <c r="G18" s="45">
        <v>2320</v>
      </c>
      <c r="H18" s="45">
        <v>2423</v>
      </c>
      <c r="I18" s="45">
        <v>2606</v>
      </c>
      <c r="J18" s="45">
        <v>2602</v>
      </c>
      <c r="K18" s="45">
        <v>2868</v>
      </c>
      <c r="L18" s="45">
        <v>3025</v>
      </c>
      <c r="M18" s="46">
        <f t="shared" si="2"/>
        <v>10</v>
      </c>
      <c r="N18" s="47">
        <f>((L18/B18)^(1/M18)-1)*(100)</f>
        <v>4.271449762084867</v>
      </c>
      <c r="O18" s="48">
        <v>1.2</v>
      </c>
      <c r="P18" s="48">
        <v>3.2</v>
      </c>
      <c r="Q18" s="48">
        <v>5.5</v>
      </c>
      <c r="R18" s="48">
        <v>3</v>
      </c>
      <c r="S18" s="48">
        <v>2.7</v>
      </c>
      <c r="T18" s="48">
        <v>4.4</v>
      </c>
      <c r="U18" s="48">
        <v>7.6</v>
      </c>
      <c r="V18" s="48">
        <v>-0.2</v>
      </c>
      <c r="W18" s="48">
        <v>10.2</v>
      </c>
      <c r="X18" s="48">
        <v>5.5</v>
      </c>
      <c r="Y18" s="45"/>
      <c r="Z18" s="45" t="s">
        <v>125</v>
      </c>
      <c r="AA18" s="50">
        <v>1.9</v>
      </c>
      <c r="AH18" t="s">
        <v>29</v>
      </c>
      <c r="AI18">
        <v>4.2</v>
      </c>
      <c r="AJ18"/>
      <c r="AK18"/>
    </row>
    <row r="19" spans="1:37" ht="12.75">
      <c r="A19" s="34" t="s">
        <v>29</v>
      </c>
      <c r="B19" s="45">
        <v>977</v>
      </c>
      <c r="C19" s="45">
        <v>1006</v>
      </c>
      <c r="D19" s="45">
        <v>1011</v>
      </c>
      <c r="E19" s="45">
        <v>1048</v>
      </c>
      <c r="F19" s="45">
        <v>1117</v>
      </c>
      <c r="G19" s="45">
        <v>1176</v>
      </c>
      <c r="H19" s="45">
        <v>1239</v>
      </c>
      <c r="I19" s="45">
        <v>1290</v>
      </c>
      <c r="J19" s="45">
        <v>1338</v>
      </c>
      <c r="K19" s="45">
        <v>1421</v>
      </c>
      <c r="L19" s="45">
        <v>1479</v>
      </c>
      <c r="M19" s="46">
        <f t="shared" si="2"/>
        <v>10</v>
      </c>
      <c r="N19" s="47">
        <f>((L19/B19)^(1/M19)-1)*(100)</f>
        <v>4.2335096190670995</v>
      </c>
      <c r="O19" s="48">
        <v>3</v>
      </c>
      <c r="P19" s="48">
        <v>0.5</v>
      </c>
      <c r="Q19" s="48">
        <v>3.6</v>
      </c>
      <c r="R19" s="48">
        <v>6.6</v>
      </c>
      <c r="S19" s="48">
        <v>5.2</v>
      </c>
      <c r="T19" s="48">
        <v>5.4</v>
      </c>
      <c r="U19" s="48">
        <v>4.2</v>
      </c>
      <c r="V19" s="48">
        <v>3.7</v>
      </c>
      <c r="W19" s="48">
        <v>6.2</v>
      </c>
      <c r="X19" s="48">
        <v>4.1</v>
      </c>
      <c r="Y19" s="45"/>
      <c r="Z19" s="45" t="s">
        <v>143</v>
      </c>
      <c r="AA19" s="50">
        <v>2.4</v>
      </c>
      <c r="AH19" t="s">
        <v>20</v>
      </c>
      <c r="AI19" s="51">
        <v>4.133333333333334</v>
      </c>
      <c r="AJ19"/>
      <c r="AK19"/>
    </row>
    <row r="20" spans="1:37" ht="12.75">
      <c r="A20" s="52" t="s">
        <v>20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53">
        <f>AVERAGE(N9:N19,N21:N39)</f>
        <v>3.9845444601129185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5"/>
      <c r="Z20" s="54" t="s">
        <v>20</v>
      </c>
      <c r="AA20" s="49">
        <f>AVERAGE(AA9:AA19,AA21:AA39)</f>
        <v>2.5900000000000003</v>
      </c>
      <c r="AH20" s="12" t="s">
        <v>61</v>
      </c>
      <c r="AI20">
        <v>4.1</v>
      </c>
      <c r="AJ20"/>
      <c r="AK20"/>
    </row>
    <row r="21" spans="1:37" ht="12.75">
      <c r="A21" s="34" t="s">
        <v>22</v>
      </c>
      <c r="B21" s="45">
        <v>17273</v>
      </c>
      <c r="C21" s="45">
        <v>18015</v>
      </c>
      <c r="D21" s="45">
        <v>18061</v>
      </c>
      <c r="E21" s="45">
        <v>18997</v>
      </c>
      <c r="F21" s="45">
        <v>20063</v>
      </c>
      <c r="G21" s="45">
        <v>20886</v>
      </c>
      <c r="H21" s="45">
        <v>21992</v>
      </c>
      <c r="I21" s="45">
        <v>23403</v>
      </c>
      <c r="J21" s="45">
        <v>24125</v>
      </c>
      <c r="K21" s="45">
        <v>24480</v>
      </c>
      <c r="L21" s="45">
        <v>25065</v>
      </c>
      <c r="M21" s="46">
        <f aca="true" t="shared" si="4" ref="M21:M39">COUNT(B21:L21)-1</f>
        <v>10</v>
      </c>
      <c r="N21" s="47">
        <f>((L21/B21)^(1/M21)-1)*(100)</f>
        <v>3.7934609571863565</v>
      </c>
      <c r="O21" s="48">
        <v>4.3</v>
      </c>
      <c r="P21" s="48">
        <v>0.3</v>
      </c>
      <c r="Q21" s="48">
        <v>5.2</v>
      </c>
      <c r="R21" s="48">
        <v>5.6</v>
      </c>
      <c r="S21" s="48">
        <v>4.1</v>
      </c>
      <c r="T21" s="48">
        <v>5.3</v>
      </c>
      <c r="U21" s="48">
        <v>6.4</v>
      </c>
      <c r="V21" s="48">
        <v>3.1</v>
      </c>
      <c r="W21" s="48">
        <v>1.5</v>
      </c>
      <c r="X21" s="48">
        <v>2.4</v>
      </c>
      <c r="Y21" s="45"/>
      <c r="Z21" s="45" t="s">
        <v>137</v>
      </c>
      <c r="AA21" s="50">
        <v>2.6</v>
      </c>
      <c r="AH21" t="s">
        <v>28</v>
      </c>
      <c r="AI21">
        <v>4.1</v>
      </c>
      <c r="AJ21"/>
      <c r="AK21"/>
    </row>
    <row r="22" spans="1:37" ht="12.75">
      <c r="A22" s="34" t="s">
        <v>54</v>
      </c>
      <c r="B22" s="44">
        <f aca="true" t="shared" si="5" ref="B22:K23">C22/(1+(O22/100))</f>
        <v>841.5473748642572</v>
      </c>
      <c r="C22" s="44">
        <f t="shared" si="5"/>
        <v>900.4556911047553</v>
      </c>
      <c r="D22" s="44">
        <f t="shared" si="5"/>
        <v>938.274830131155</v>
      </c>
      <c r="E22" s="44">
        <f t="shared" si="5"/>
        <v>951.4106777529912</v>
      </c>
      <c r="F22" s="44">
        <f t="shared" si="5"/>
        <v>1017.0580145179475</v>
      </c>
      <c r="G22" s="44">
        <f t="shared" si="5"/>
        <v>1057.2318060914065</v>
      </c>
      <c r="H22" s="44">
        <f t="shared" si="5"/>
        <v>1067.8041241523206</v>
      </c>
      <c r="I22" s="44">
        <f t="shared" si="5"/>
        <v>1089.160206635367</v>
      </c>
      <c r="J22" s="44">
        <f t="shared" si="5"/>
        <v>1156.68813944676</v>
      </c>
      <c r="K22" s="44">
        <f t="shared" si="5"/>
        <v>1174.0384615384614</v>
      </c>
      <c r="L22" s="45">
        <v>1221</v>
      </c>
      <c r="M22" s="46">
        <f t="shared" si="4"/>
        <v>10</v>
      </c>
      <c r="N22" s="47">
        <f>((L22/B22)^(1/M22)-1)*(100)</f>
        <v>3.791959096856101</v>
      </c>
      <c r="O22" s="48">
        <v>7</v>
      </c>
      <c r="P22" s="48">
        <v>4.2</v>
      </c>
      <c r="Q22" s="48">
        <v>1.4</v>
      </c>
      <c r="R22" s="48">
        <v>6.9</v>
      </c>
      <c r="S22" s="49">
        <f>AVERAGE(R22,T22)</f>
        <v>3.95</v>
      </c>
      <c r="T22" s="48">
        <v>1</v>
      </c>
      <c r="U22" s="48">
        <v>2</v>
      </c>
      <c r="V22" s="48">
        <v>6.2</v>
      </c>
      <c r="W22" s="48">
        <v>1.5</v>
      </c>
      <c r="X22" s="48">
        <v>4</v>
      </c>
      <c r="Y22" s="45"/>
      <c r="Z22" s="45" t="s">
        <v>174</v>
      </c>
      <c r="AA22" s="50">
        <v>1.7</v>
      </c>
      <c r="AH22" t="s">
        <v>65</v>
      </c>
      <c r="AI22">
        <v>4.1</v>
      </c>
      <c r="AJ22"/>
      <c r="AK22"/>
    </row>
    <row r="23" spans="1:37" ht="12.75">
      <c r="A23" s="34" t="s">
        <v>71</v>
      </c>
      <c r="B23" s="45"/>
      <c r="C23" s="45"/>
      <c r="D23" s="44">
        <f t="shared" si="5"/>
        <v>11674.510197733262</v>
      </c>
      <c r="E23" s="44">
        <f t="shared" si="5"/>
        <v>11896.325891490193</v>
      </c>
      <c r="F23" s="44">
        <f t="shared" si="5"/>
        <v>12074.770779862545</v>
      </c>
      <c r="G23" s="44">
        <f t="shared" si="5"/>
        <v>11664.228573347218</v>
      </c>
      <c r="H23" s="44">
        <f t="shared" si="5"/>
        <v>12130.797716281108</v>
      </c>
      <c r="I23" s="44">
        <f t="shared" si="5"/>
        <v>12882.907174690537</v>
      </c>
      <c r="J23" s="44">
        <f t="shared" si="5"/>
        <v>14029.485913237995</v>
      </c>
      <c r="K23" s="44">
        <f t="shared" si="5"/>
        <v>14941.402497598465</v>
      </c>
      <c r="L23" s="45">
        <v>15554</v>
      </c>
      <c r="M23" s="46">
        <f t="shared" si="4"/>
        <v>8</v>
      </c>
      <c r="N23" s="47">
        <f>((L23/D23)^(1/M23)-1)*(100)</f>
        <v>3.6514610546496407</v>
      </c>
      <c r="O23" s="48"/>
      <c r="P23" s="48"/>
      <c r="Q23" s="48">
        <v>1.9</v>
      </c>
      <c r="R23" s="48">
        <v>1.5</v>
      </c>
      <c r="S23" s="48">
        <v>-3.4</v>
      </c>
      <c r="T23" s="48">
        <v>4</v>
      </c>
      <c r="U23" s="48">
        <v>6.2</v>
      </c>
      <c r="V23" s="48">
        <v>8.9</v>
      </c>
      <c r="W23" s="49">
        <f>AVERAGE(V23,X23)</f>
        <v>6.5</v>
      </c>
      <c r="X23" s="48">
        <v>4.1</v>
      </c>
      <c r="Y23" s="45"/>
      <c r="Z23" s="45" t="s">
        <v>175</v>
      </c>
      <c r="AA23" s="50">
        <v>3.4</v>
      </c>
      <c r="AH23" t="s">
        <v>66</v>
      </c>
      <c r="AI23">
        <v>4.1</v>
      </c>
      <c r="AJ23"/>
      <c r="AK23"/>
    </row>
    <row r="24" spans="1:37" ht="12.75">
      <c r="A24" s="34" t="s">
        <v>5</v>
      </c>
      <c r="B24" s="45">
        <v>3970</v>
      </c>
      <c r="C24" s="45">
        <v>4052</v>
      </c>
      <c r="D24" s="45">
        <v>4141</v>
      </c>
      <c r="E24" s="45">
        <v>4264</v>
      </c>
      <c r="F24" s="45">
        <v>4411</v>
      </c>
      <c r="G24" s="45">
        <v>4569</v>
      </c>
      <c r="H24" s="45">
        <v>4802</v>
      </c>
      <c r="I24" s="45">
        <v>5092</v>
      </c>
      <c r="J24" s="45">
        <v>5342</v>
      </c>
      <c r="K24" s="45">
        <v>5516</v>
      </c>
      <c r="L24" s="45">
        <v>5677</v>
      </c>
      <c r="M24" s="46">
        <f t="shared" si="4"/>
        <v>10</v>
      </c>
      <c r="N24" s="47">
        <f aca="true" t="shared" si="6" ref="N24:N31">((L24/B24)^(1/M24)-1)*(100)</f>
        <v>3.6412968806321944</v>
      </c>
      <c r="O24" s="48">
        <v>2.1</v>
      </c>
      <c r="P24" s="48">
        <v>2.2</v>
      </c>
      <c r="Q24" s="48">
        <v>3</v>
      </c>
      <c r="R24" s="48">
        <v>3.4</v>
      </c>
      <c r="S24" s="48">
        <v>3.6</v>
      </c>
      <c r="T24" s="48">
        <v>5.1</v>
      </c>
      <c r="U24" s="48">
        <v>6</v>
      </c>
      <c r="V24" s="48">
        <v>4.9</v>
      </c>
      <c r="W24" s="48">
        <v>3.3</v>
      </c>
      <c r="X24" s="48">
        <v>2.9</v>
      </c>
      <c r="Y24" s="45"/>
      <c r="Z24" s="45" t="s">
        <v>145</v>
      </c>
      <c r="AA24" s="50">
        <v>2.2</v>
      </c>
      <c r="AH24" t="s">
        <v>57</v>
      </c>
      <c r="AI24">
        <v>4</v>
      </c>
      <c r="AJ24"/>
      <c r="AK24"/>
    </row>
    <row r="25" spans="1:37" ht="12.75">
      <c r="A25" s="34" t="s">
        <v>73</v>
      </c>
      <c r="B25" s="44">
        <f aca="true" t="shared" si="7" ref="B25:K25">C25/(1+(O25/100))</f>
        <v>2554.9398052197657</v>
      </c>
      <c r="C25" s="44">
        <f t="shared" si="7"/>
        <v>2399.0884771013602</v>
      </c>
      <c r="D25" s="44">
        <f t="shared" si="7"/>
        <v>2588.6164667923676</v>
      </c>
      <c r="E25" s="44">
        <f t="shared" si="7"/>
        <v>2777.5854688682102</v>
      </c>
      <c r="F25" s="44">
        <f t="shared" si="7"/>
        <v>2963.68369528238</v>
      </c>
      <c r="G25" s="44">
        <f t="shared" si="7"/>
        <v>3094.085777874805</v>
      </c>
      <c r="H25" s="44">
        <f t="shared" si="7"/>
        <v>3273.5427529915437</v>
      </c>
      <c r="I25" s="44">
        <f t="shared" si="7"/>
        <v>3361.9284073223153</v>
      </c>
      <c r="J25" s="44">
        <f t="shared" si="7"/>
        <v>3462.7862595419847</v>
      </c>
      <c r="K25" s="44">
        <f t="shared" si="7"/>
        <v>3629</v>
      </c>
      <c r="L25" s="45">
        <v>3629</v>
      </c>
      <c r="M25" s="46">
        <f t="shared" si="4"/>
        <v>10</v>
      </c>
      <c r="N25" s="47">
        <f t="shared" si="6"/>
        <v>3.5715866872235935</v>
      </c>
      <c r="O25" s="48">
        <v>-6.1</v>
      </c>
      <c r="P25" s="48">
        <v>7.9</v>
      </c>
      <c r="Q25" s="49">
        <f>AVERAGE(P25,R25)</f>
        <v>7.300000000000001</v>
      </c>
      <c r="R25" s="48">
        <v>6.7</v>
      </c>
      <c r="S25" s="48">
        <v>4.4</v>
      </c>
      <c r="T25" s="48">
        <v>5.8</v>
      </c>
      <c r="U25" s="48">
        <v>2.7</v>
      </c>
      <c r="V25" s="48">
        <v>3</v>
      </c>
      <c r="W25" s="48">
        <v>4.8</v>
      </c>
      <c r="X25" s="48">
        <v>0</v>
      </c>
      <c r="Y25" s="45"/>
      <c r="Z25" s="45" t="s">
        <v>176</v>
      </c>
      <c r="AA25" s="50">
        <v>2.1</v>
      </c>
      <c r="AH25" t="s">
        <v>73</v>
      </c>
      <c r="AI25">
        <v>3.9</v>
      </c>
      <c r="AJ25"/>
      <c r="AK25"/>
    </row>
    <row r="26" spans="1:37" ht="12.75">
      <c r="A26" s="34" t="s">
        <v>28</v>
      </c>
      <c r="B26" s="45">
        <v>1529</v>
      </c>
      <c r="C26" s="45">
        <v>1610</v>
      </c>
      <c r="D26" s="45">
        <v>1625</v>
      </c>
      <c r="E26" s="45">
        <v>1614</v>
      </c>
      <c r="F26" s="45">
        <v>1650</v>
      </c>
      <c r="G26" s="45">
        <v>1681</v>
      </c>
      <c r="H26" s="45">
        <v>1760</v>
      </c>
      <c r="I26" s="45">
        <v>1864</v>
      </c>
      <c r="J26" s="45">
        <v>1971</v>
      </c>
      <c r="K26" s="45">
        <v>2052</v>
      </c>
      <c r="L26" s="45">
        <v>2155</v>
      </c>
      <c r="M26" s="46">
        <f t="shared" si="4"/>
        <v>10</v>
      </c>
      <c r="N26" s="47">
        <f t="shared" si="6"/>
        <v>3.4913325425991237</v>
      </c>
      <c r="O26" s="48">
        <v>5.3</v>
      </c>
      <c r="P26" s="48">
        <v>0.9</v>
      </c>
      <c r="Q26" s="48">
        <v>-0.7</v>
      </c>
      <c r="R26" s="48">
        <v>2.2</v>
      </c>
      <c r="S26" s="48">
        <v>1.9</v>
      </c>
      <c r="T26" s="48">
        <v>4.6</v>
      </c>
      <c r="U26" s="48">
        <v>6</v>
      </c>
      <c r="V26" s="48">
        <v>5.7</v>
      </c>
      <c r="W26" s="48">
        <v>4.1</v>
      </c>
      <c r="X26" s="48">
        <v>5.1</v>
      </c>
      <c r="Y26" s="45"/>
      <c r="Z26" s="45" t="s">
        <v>100</v>
      </c>
      <c r="AA26" s="50">
        <v>3.4</v>
      </c>
      <c r="AH26" t="s">
        <v>68</v>
      </c>
      <c r="AI26">
        <v>3.7</v>
      </c>
      <c r="AJ26"/>
      <c r="AK26"/>
    </row>
    <row r="27" spans="1:37" ht="12.75">
      <c r="A27" s="34" t="s">
        <v>69</v>
      </c>
      <c r="B27" s="44">
        <f aca="true" t="shared" si="8" ref="B27:K28">C27/(1+(O27/100))</f>
        <v>23244.782937861153</v>
      </c>
      <c r="C27" s="44">
        <f t="shared" si="8"/>
        <v>24151.329472437737</v>
      </c>
      <c r="D27" s="44">
        <f t="shared" si="8"/>
        <v>26119.66282444141</v>
      </c>
      <c r="E27" s="44">
        <f t="shared" si="8"/>
        <v>29358.501014672147</v>
      </c>
      <c r="F27" s="44">
        <f t="shared" si="8"/>
        <v>30004.388036994937</v>
      </c>
      <c r="G27" s="44">
        <f t="shared" si="8"/>
        <v>27784.06332225731</v>
      </c>
      <c r="H27" s="44">
        <f t="shared" si="8"/>
        <v>29478.891184915003</v>
      </c>
      <c r="I27" s="44">
        <f t="shared" si="8"/>
        <v>33104.79480065955</v>
      </c>
      <c r="J27" s="44">
        <f t="shared" si="8"/>
        <v>33998.62426027735</v>
      </c>
      <c r="K27" s="44">
        <f t="shared" si="8"/>
        <v>33828.631138975965</v>
      </c>
      <c r="L27" s="45">
        <v>32374</v>
      </c>
      <c r="M27" s="46">
        <f t="shared" si="4"/>
        <v>10</v>
      </c>
      <c r="N27" s="47">
        <f t="shared" si="6"/>
        <v>3.368231649071074</v>
      </c>
      <c r="O27" s="48">
        <v>3.9</v>
      </c>
      <c r="P27" s="49">
        <f>AVERAGE(O27,Q27)</f>
        <v>8.15</v>
      </c>
      <c r="Q27" s="48">
        <v>12.4</v>
      </c>
      <c r="R27" s="48">
        <v>2.2</v>
      </c>
      <c r="S27" s="48">
        <v>-7.4</v>
      </c>
      <c r="T27" s="48">
        <v>6.1</v>
      </c>
      <c r="U27" s="48">
        <v>12.3</v>
      </c>
      <c r="V27" s="48">
        <v>2.7</v>
      </c>
      <c r="W27" s="48">
        <v>-0.5</v>
      </c>
      <c r="X27" s="48">
        <v>-4.3</v>
      </c>
      <c r="Y27" s="45"/>
      <c r="Z27" s="45" t="s">
        <v>177</v>
      </c>
      <c r="AA27" s="50">
        <v>2.3</v>
      </c>
      <c r="AH27" t="s">
        <v>5</v>
      </c>
      <c r="AI27">
        <v>3.4</v>
      </c>
      <c r="AJ27"/>
      <c r="AK27"/>
    </row>
    <row r="28" spans="1:37" ht="12.75">
      <c r="A28" s="34" t="s">
        <v>57</v>
      </c>
      <c r="B28" s="44">
        <f t="shared" si="8"/>
        <v>1943.2551886775877</v>
      </c>
      <c r="C28" s="44">
        <f t="shared" si="8"/>
        <v>2007.382609903948</v>
      </c>
      <c r="D28" s="44">
        <f t="shared" si="8"/>
        <v>2033.478583832699</v>
      </c>
      <c r="E28" s="44">
        <f t="shared" si="8"/>
        <v>2094.48294134768</v>
      </c>
      <c r="F28" s="44">
        <f t="shared" si="8"/>
        <v>2218.057434887193</v>
      </c>
      <c r="G28" s="44">
        <f t="shared" si="8"/>
        <v>2304.5616748477933</v>
      </c>
      <c r="H28" s="44">
        <f t="shared" si="8"/>
        <v>2343.7392233202054</v>
      </c>
      <c r="I28" s="44">
        <f t="shared" si="8"/>
        <v>2430.457574583053</v>
      </c>
      <c r="J28" s="44">
        <f t="shared" si="8"/>
        <v>2526.460648779084</v>
      </c>
      <c r="K28" s="44">
        <f t="shared" si="8"/>
        <v>2632.5719960278057</v>
      </c>
      <c r="L28" s="45">
        <v>2651</v>
      </c>
      <c r="M28" s="46">
        <f t="shared" si="4"/>
        <v>10</v>
      </c>
      <c r="N28" s="47">
        <f t="shared" si="6"/>
        <v>3.154455070309048</v>
      </c>
      <c r="O28" s="48">
        <v>3.3</v>
      </c>
      <c r="P28" s="48">
        <v>1.3</v>
      </c>
      <c r="Q28" s="48">
        <v>3</v>
      </c>
      <c r="R28" s="48">
        <v>5.9</v>
      </c>
      <c r="S28" s="48">
        <v>3.9</v>
      </c>
      <c r="T28" s="48">
        <v>1.7</v>
      </c>
      <c r="U28" s="48">
        <v>3.7</v>
      </c>
      <c r="V28" s="49">
        <f>AVERAGE(U28,W28)</f>
        <v>3.95</v>
      </c>
      <c r="W28" s="48">
        <v>4.2</v>
      </c>
      <c r="X28" s="48">
        <v>0.7</v>
      </c>
      <c r="Y28" s="45"/>
      <c r="Z28" s="45" t="s">
        <v>178</v>
      </c>
      <c r="AA28" s="50">
        <v>1.7</v>
      </c>
      <c r="AH28" t="s">
        <v>60</v>
      </c>
      <c r="AI28">
        <v>3.3</v>
      </c>
      <c r="AJ28"/>
      <c r="AK28"/>
    </row>
    <row r="29" spans="1:37" ht="12.75">
      <c r="A29" s="34" t="s">
        <v>13</v>
      </c>
      <c r="B29" s="45">
        <v>2710</v>
      </c>
      <c r="C29" s="45">
        <v>2661</v>
      </c>
      <c r="D29" s="45">
        <v>2736</v>
      </c>
      <c r="E29" s="45">
        <v>2911</v>
      </c>
      <c r="F29" s="45">
        <v>2992</v>
      </c>
      <c r="G29" s="45">
        <v>3094</v>
      </c>
      <c r="H29" s="45">
        <v>3284</v>
      </c>
      <c r="I29" s="45">
        <v>3447</v>
      </c>
      <c r="J29" s="45">
        <v>3539</v>
      </c>
      <c r="K29" s="45">
        <v>3619</v>
      </c>
      <c r="L29" s="45">
        <v>3696</v>
      </c>
      <c r="M29" s="46">
        <f t="shared" si="4"/>
        <v>10</v>
      </c>
      <c r="N29" s="47">
        <f t="shared" si="6"/>
        <v>3.151670874326795</v>
      </c>
      <c r="O29" s="48">
        <v>-1.8</v>
      </c>
      <c r="P29" s="48">
        <v>2.8</v>
      </c>
      <c r="Q29" s="48">
        <v>6.4</v>
      </c>
      <c r="R29" s="48">
        <v>2.8</v>
      </c>
      <c r="S29" s="48">
        <v>3.4</v>
      </c>
      <c r="T29" s="48">
        <v>6.1</v>
      </c>
      <c r="U29" s="48">
        <v>5</v>
      </c>
      <c r="V29" s="48">
        <v>2.6</v>
      </c>
      <c r="W29" s="48">
        <v>2.3</v>
      </c>
      <c r="X29" s="48">
        <v>2.1</v>
      </c>
      <c r="Y29" s="45"/>
      <c r="Z29" s="45" t="s">
        <v>94</v>
      </c>
      <c r="AA29" s="50">
        <v>2.3</v>
      </c>
      <c r="AH29" t="s">
        <v>13</v>
      </c>
      <c r="AI29">
        <v>3.2</v>
      </c>
      <c r="AJ29"/>
      <c r="AK29"/>
    </row>
    <row r="30" spans="1:37" ht="12.75">
      <c r="A30" s="34" t="s">
        <v>18</v>
      </c>
      <c r="B30" s="45">
        <v>1386</v>
      </c>
      <c r="C30" s="45">
        <v>1417</v>
      </c>
      <c r="D30" s="45">
        <v>1495</v>
      </c>
      <c r="E30" s="45">
        <v>1528</v>
      </c>
      <c r="F30" s="45">
        <v>1569</v>
      </c>
      <c r="G30" s="45">
        <v>1679</v>
      </c>
      <c r="H30" s="45">
        <v>1736</v>
      </c>
      <c r="I30" s="45">
        <v>1765</v>
      </c>
      <c r="J30" s="45">
        <v>1767</v>
      </c>
      <c r="K30" s="45">
        <v>1857</v>
      </c>
      <c r="L30" s="45">
        <v>1890</v>
      </c>
      <c r="M30" s="46">
        <f t="shared" si="4"/>
        <v>10</v>
      </c>
      <c r="N30" s="47">
        <f t="shared" si="6"/>
        <v>3.150148464027125</v>
      </c>
      <c r="O30" s="48">
        <v>2.3</v>
      </c>
      <c r="P30" s="48">
        <v>5.5</v>
      </c>
      <c r="Q30" s="48">
        <v>2.2</v>
      </c>
      <c r="R30" s="48">
        <v>2.7</v>
      </c>
      <c r="S30" s="48">
        <v>7</v>
      </c>
      <c r="T30" s="48">
        <v>3.4</v>
      </c>
      <c r="U30" s="48">
        <v>1.7</v>
      </c>
      <c r="V30" s="48">
        <v>0.1</v>
      </c>
      <c r="W30" s="48">
        <v>5.1</v>
      </c>
      <c r="X30" s="48">
        <v>1.8</v>
      </c>
      <c r="Y30" s="45"/>
      <c r="Z30" s="45" t="s">
        <v>114</v>
      </c>
      <c r="AA30" s="50">
        <v>1.1</v>
      </c>
      <c r="AH30" t="s">
        <v>69</v>
      </c>
      <c r="AI30">
        <v>3.2</v>
      </c>
      <c r="AJ30"/>
      <c r="AK30"/>
    </row>
    <row r="31" spans="1:37" ht="12.75">
      <c r="A31" s="34" t="s">
        <v>68</v>
      </c>
      <c r="B31" s="44">
        <f aca="true" t="shared" si="9" ref="B31:K33">C31/(1+(O31/100))</f>
        <v>1039.3916145234332</v>
      </c>
      <c r="C31" s="44">
        <f t="shared" si="9"/>
        <v>1064.3370132719956</v>
      </c>
      <c r="D31" s="44">
        <f t="shared" si="9"/>
        <v>1083.4950795108916</v>
      </c>
      <c r="E31" s="44">
        <f t="shared" si="9"/>
        <v>1125.7513876118164</v>
      </c>
      <c r="F31" s="44">
        <f t="shared" si="9"/>
        <v>1173.0329458915128</v>
      </c>
      <c r="G31" s="44">
        <f t="shared" si="9"/>
        <v>1204.7048354305834</v>
      </c>
      <c r="H31" s="44">
        <f t="shared" si="9"/>
        <v>1239.6412756580703</v>
      </c>
      <c r="I31" s="44">
        <f t="shared" si="9"/>
        <v>1256.9962535172833</v>
      </c>
      <c r="J31" s="44">
        <f t="shared" si="9"/>
        <v>1292.820646742526</v>
      </c>
      <c r="K31" s="44">
        <f t="shared" si="9"/>
        <v>1348.4119345524543</v>
      </c>
      <c r="L31" s="45">
        <v>1401</v>
      </c>
      <c r="M31" s="46">
        <f t="shared" si="4"/>
        <v>10</v>
      </c>
      <c r="N31" s="47">
        <f t="shared" si="6"/>
        <v>3.030520217494037</v>
      </c>
      <c r="O31" s="48">
        <v>2.4</v>
      </c>
      <c r="P31" s="48">
        <v>1.8</v>
      </c>
      <c r="Q31" s="48">
        <v>3.9</v>
      </c>
      <c r="R31" s="48">
        <v>4.2</v>
      </c>
      <c r="S31" s="48">
        <v>2.7</v>
      </c>
      <c r="T31" s="48">
        <v>2.9</v>
      </c>
      <c r="U31" s="48">
        <v>1.4</v>
      </c>
      <c r="V31" s="49">
        <f>AVERAGE(U31,W31)</f>
        <v>2.8499999999999996</v>
      </c>
      <c r="W31" s="48">
        <v>4.3</v>
      </c>
      <c r="X31" s="48">
        <v>3.9</v>
      </c>
      <c r="Y31" s="45"/>
      <c r="Z31" s="45" t="s">
        <v>179</v>
      </c>
      <c r="AA31" s="50">
        <v>2.7</v>
      </c>
      <c r="AH31" t="s">
        <v>18</v>
      </c>
      <c r="AI31">
        <v>3.1</v>
      </c>
      <c r="AJ31"/>
      <c r="AK31"/>
    </row>
    <row r="32" spans="1:37" ht="12.75">
      <c r="A32" s="34" t="s">
        <v>180</v>
      </c>
      <c r="B32" s="44">
        <f t="shared" si="9"/>
        <v>1891.1850941597843</v>
      </c>
      <c r="C32" s="44">
        <f t="shared" si="9"/>
        <v>1919.5528705721808</v>
      </c>
      <c r="D32" s="44">
        <f t="shared" si="9"/>
        <v>1927.2310820544697</v>
      </c>
      <c r="E32" s="44">
        <f t="shared" si="9"/>
        <v>1972.52101248275</v>
      </c>
      <c r="F32" s="44">
        <f t="shared" si="9"/>
        <v>2057.339416019508</v>
      </c>
      <c r="G32" s="44">
        <f t="shared" si="9"/>
        <v>2088.1995072598006</v>
      </c>
      <c r="H32" s="44">
        <f t="shared" si="9"/>
        <v>2203.0504801590896</v>
      </c>
      <c r="I32" s="44">
        <f t="shared" si="9"/>
        <v>2341.842660409112</v>
      </c>
      <c r="J32" s="44">
        <f t="shared" si="9"/>
        <v>2409.756097560976</v>
      </c>
      <c r="K32" s="45">
        <v>2470</v>
      </c>
      <c r="L32" s="45"/>
      <c r="M32" s="46">
        <f t="shared" si="4"/>
        <v>9</v>
      </c>
      <c r="N32" s="47">
        <f>((K32/B32)^(1/M32)-1)*(100)</f>
        <v>3.011276415776165</v>
      </c>
      <c r="O32" s="48">
        <v>1.5</v>
      </c>
      <c r="P32" s="48">
        <v>0.4</v>
      </c>
      <c r="Q32" s="49">
        <f>AVERAGE(P32,R32)</f>
        <v>2.35</v>
      </c>
      <c r="R32" s="48">
        <v>4.3</v>
      </c>
      <c r="S32" s="48">
        <v>1.5</v>
      </c>
      <c r="T32" s="48">
        <v>5.5</v>
      </c>
      <c r="U32" s="48">
        <v>6.3</v>
      </c>
      <c r="V32" s="48">
        <v>2.9</v>
      </c>
      <c r="W32" s="48">
        <v>2.5</v>
      </c>
      <c r="X32" s="48"/>
      <c r="Y32" s="45"/>
      <c r="Z32" s="45" t="s">
        <v>181</v>
      </c>
      <c r="AA32" s="50">
        <v>2.1</v>
      </c>
      <c r="AH32" t="s">
        <v>62</v>
      </c>
      <c r="AI32">
        <v>3.1</v>
      </c>
      <c r="AJ32"/>
      <c r="AK32"/>
    </row>
    <row r="33" spans="1:37" ht="12.75">
      <c r="A33" s="34" t="s">
        <v>60</v>
      </c>
      <c r="B33" s="44">
        <f t="shared" si="9"/>
        <v>17616.4925747955</v>
      </c>
      <c r="C33" s="44">
        <f t="shared" si="9"/>
        <v>18197.83682976375</v>
      </c>
      <c r="D33" s="44">
        <f t="shared" si="9"/>
        <v>18561.793566359025</v>
      </c>
      <c r="E33" s="44">
        <f t="shared" si="9"/>
        <v>19285.703515447025</v>
      </c>
      <c r="F33" s="44">
        <f t="shared" si="9"/>
        <v>20057.131656064907</v>
      </c>
      <c r="G33" s="44">
        <f t="shared" si="9"/>
        <v>20197.53157765736</v>
      </c>
      <c r="H33" s="44">
        <f t="shared" si="9"/>
        <v>21005.432840763653</v>
      </c>
      <c r="I33" s="44">
        <f t="shared" si="9"/>
        <v>21530.56866178274</v>
      </c>
      <c r="J33" s="44">
        <f t="shared" si="9"/>
        <v>22176.485721636225</v>
      </c>
      <c r="K33" s="44">
        <f>L33/(1+(X33/100))</f>
        <v>22952.662721893492</v>
      </c>
      <c r="L33" s="45">
        <v>23274</v>
      </c>
      <c r="M33" s="46">
        <f t="shared" si="4"/>
        <v>10</v>
      </c>
      <c r="N33" s="47">
        <f>((L33/B33)^(1/M33)-1)*(100)</f>
        <v>2.824157198629784</v>
      </c>
      <c r="O33" s="48">
        <v>3.3</v>
      </c>
      <c r="P33" s="48">
        <v>2</v>
      </c>
      <c r="Q33" s="48">
        <v>3.9</v>
      </c>
      <c r="R33" s="48">
        <v>4</v>
      </c>
      <c r="S33" s="48">
        <v>0.7</v>
      </c>
      <c r="T33" s="48">
        <v>4</v>
      </c>
      <c r="U33" s="48">
        <v>2.5</v>
      </c>
      <c r="V33" s="49">
        <f>AVERAGE(U33,W33)</f>
        <v>3</v>
      </c>
      <c r="W33" s="48">
        <v>3.5</v>
      </c>
      <c r="X33" s="48">
        <v>1.4</v>
      </c>
      <c r="Y33" s="45"/>
      <c r="Z33" s="45" t="s">
        <v>182</v>
      </c>
      <c r="AA33" s="50">
        <v>1.7</v>
      </c>
      <c r="AH33" t="s">
        <v>72</v>
      </c>
      <c r="AI33">
        <v>2.7</v>
      </c>
      <c r="AJ33"/>
      <c r="AK33"/>
    </row>
    <row r="34" spans="1:37" ht="12.75">
      <c r="A34" s="34" t="s">
        <v>8</v>
      </c>
      <c r="B34" s="45">
        <v>5187</v>
      </c>
      <c r="C34" s="45">
        <v>5416</v>
      </c>
      <c r="D34" s="45">
        <v>5520</v>
      </c>
      <c r="E34" s="45">
        <v>5749</v>
      </c>
      <c r="F34" s="45">
        <v>5867</v>
      </c>
      <c r="G34" s="45">
        <v>6036</v>
      </c>
      <c r="H34" s="45">
        <v>6343</v>
      </c>
      <c r="I34" s="45">
        <v>6443</v>
      </c>
      <c r="J34" s="45">
        <v>6573</v>
      </c>
      <c r="K34" s="45">
        <v>6718</v>
      </c>
      <c r="L34" s="45">
        <v>6848</v>
      </c>
      <c r="M34" s="46">
        <f t="shared" si="4"/>
        <v>10</v>
      </c>
      <c r="N34" s="47">
        <f>((L34/B34)^(1/M34)-1)*(100)</f>
        <v>2.8169579824321334</v>
      </c>
      <c r="O34" s="48">
        <v>4.4</v>
      </c>
      <c r="P34" s="48">
        <v>1.9</v>
      </c>
      <c r="Q34" s="48">
        <v>4.2</v>
      </c>
      <c r="R34" s="48">
        <v>2.1</v>
      </c>
      <c r="S34" s="48">
        <v>2.9</v>
      </c>
      <c r="T34" s="48">
        <v>5.1</v>
      </c>
      <c r="U34" s="48">
        <v>1.6</v>
      </c>
      <c r="V34" s="48">
        <v>2</v>
      </c>
      <c r="W34" s="48">
        <v>2.2</v>
      </c>
      <c r="X34" s="48">
        <v>1.9</v>
      </c>
      <c r="Y34" s="45"/>
      <c r="Z34" s="45" t="s">
        <v>139</v>
      </c>
      <c r="AA34" s="50">
        <v>1</v>
      </c>
      <c r="AH34" t="s">
        <v>55</v>
      </c>
      <c r="AI34">
        <v>2.7</v>
      </c>
      <c r="AJ34"/>
      <c r="AK34"/>
    </row>
    <row r="35" spans="1:37" ht="12.75">
      <c r="A35" s="34" t="s">
        <v>183</v>
      </c>
      <c r="B35" s="44">
        <f aca="true" t="shared" si="10" ref="B35:J38">C35/(1+(O35/100))</f>
        <v>262408.248280654</v>
      </c>
      <c r="C35" s="44">
        <f t="shared" si="10"/>
        <v>275528.66069468675</v>
      </c>
      <c r="D35" s="44">
        <f t="shared" si="10"/>
        <v>276906.3039981602</v>
      </c>
      <c r="E35" s="44">
        <f t="shared" si="10"/>
        <v>282167.5237741252</v>
      </c>
      <c r="F35" s="44">
        <f t="shared" si="10"/>
        <v>291196.8845348972</v>
      </c>
      <c r="G35" s="44">
        <f t="shared" si="10"/>
        <v>304591.9412235025</v>
      </c>
      <c r="H35" s="44">
        <f t="shared" si="10"/>
        <v>314643.47528387804</v>
      </c>
      <c r="I35" s="44">
        <f t="shared" si="10"/>
        <v>315902.0491850136</v>
      </c>
      <c r="J35" s="44">
        <f t="shared" si="10"/>
        <v>324747.30656219396</v>
      </c>
      <c r="K35" s="45">
        <v>331567</v>
      </c>
      <c r="L35" s="45"/>
      <c r="M35" s="46">
        <f t="shared" si="4"/>
        <v>9</v>
      </c>
      <c r="N35" s="47">
        <f>((K35/B35)^(1/M35)-1)*(100)</f>
        <v>2.6332784561875267</v>
      </c>
      <c r="O35" s="48">
        <v>5</v>
      </c>
      <c r="P35" s="48">
        <v>0.5</v>
      </c>
      <c r="Q35" s="48">
        <v>1.9</v>
      </c>
      <c r="R35" s="48">
        <v>3.2</v>
      </c>
      <c r="S35" s="48">
        <v>4.6</v>
      </c>
      <c r="T35" s="48">
        <v>3.3</v>
      </c>
      <c r="U35" s="48">
        <v>0.4</v>
      </c>
      <c r="V35" s="48">
        <v>2.8</v>
      </c>
      <c r="W35" s="48">
        <v>2.1</v>
      </c>
      <c r="X35" s="48"/>
      <c r="Y35" s="45"/>
      <c r="Z35" s="45" t="s">
        <v>116</v>
      </c>
      <c r="AA35" s="50">
        <v>0.9</v>
      </c>
      <c r="AH35" s="12" t="s">
        <v>24</v>
      </c>
      <c r="AI35">
        <v>2.7</v>
      </c>
      <c r="AJ35"/>
      <c r="AK35"/>
    </row>
    <row r="36" spans="1:37" ht="12.75">
      <c r="A36" s="34" t="s">
        <v>72</v>
      </c>
      <c r="B36" s="44">
        <f t="shared" si="10"/>
        <v>14408.340839583647</v>
      </c>
      <c r="C36" s="44">
        <f t="shared" si="10"/>
        <v>14379.52415790448</v>
      </c>
      <c r="D36" s="44">
        <f t="shared" si="10"/>
        <v>14192.590343851722</v>
      </c>
      <c r="E36" s="44">
        <f t="shared" si="10"/>
        <v>14022.279259725501</v>
      </c>
      <c r="F36" s="44">
        <f t="shared" si="10"/>
        <v>14078.368376764403</v>
      </c>
      <c r="G36" s="44">
        <f t="shared" si="10"/>
        <v>14465.523507125426</v>
      </c>
      <c r="H36" s="44">
        <f t="shared" si="10"/>
        <v>15203.265205988822</v>
      </c>
      <c r="I36" s="44">
        <f t="shared" si="10"/>
        <v>16449.932952879906</v>
      </c>
      <c r="J36" s="44">
        <f t="shared" si="10"/>
        <v>17272.4296005239</v>
      </c>
      <c r="K36" s="44">
        <f>L36/(1+(X36/100))</f>
        <v>17583.333333333332</v>
      </c>
      <c r="L36" s="45">
        <v>18357</v>
      </c>
      <c r="M36" s="46">
        <f t="shared" si="4"/>
        <v>10</v>
      </c>
      <c r="N36" s="47">
        <f>((L36/B36)^(1/M36)-1)*(100)</f>
        <v>2.4516066571980355</v>
      </c>
      <c r="O36" s="48">
        <v>-0.2</v>
      </c>
      <c r="P36" s="48">
        <v>-1.3</v>
      </c>
      <c r="Q36" s="48">
        <v>-1.2</v>
      </c>
      <c r="R36" s="48">
        <v>0.4</v>
      </c>
      <c r="S36" s="49">
        <f>AVERAGE(R36,T36)</f>
        <v>2.75</v>
      </c>
      <c r="T36" s="48">
        <v>5.1</v>
      </c>
      <c r="U36" s="48">
        <v>8.2</v>
      </c>
      <c r="V36" s="49">
        <f>AVERAGE(U36,W36)</f>
        <v>5</v>
      </c>
      <c r="W36" s="48">
        <v>1.8</v>
      </c>
      <c r="X36" s="48">
        <v>4.4</v>
      </c>
      <c r="Y36" s="45"/>
      <c r="Z36" s="45" t="s">
        <v>184</v>
      </c>
      <c r="AA36" s="50">
        <v>2.7</v>
      </c>
      <c r="AH36" t="s">
        <v>8</v>
      </c>
      <c r="AI36">
        <v>2.7</v>
      </c>
      <c r="AJ36"/>
      <c r="AK36"/>
    </row>
    <row r="37" spans="1:37" ht="12.75">
      <c r="A37" s="34" t="s">
        <v>11</v>
      </c>
      <c r="B37" s="44">
        <f t="shared" si="10"/>
        <v>2214.338103071337</v>
      </c>
      <c r="C37" s="44">
        <f t="shared" si="10"/>
        <v>2269.6965556481205</v>
      </c>
      <c r="D37" s="44">
        <f t="shared" si="10"/>
        <v>2355.945024762749</v>
      </c>
      <c r="E37" s="44">
        <f t="shared" si="10"/>
        <v>2487.8779461494632</v>
      </c>
      <c r="F37" s="44">
        <f t="shared" si="10"/>
        <v>2557.538528641648</v>
      </c>
      <c r="G37" s="44">
        <f t="shared" si="10"/>
        <v>2583.1139139280644</v>
      </c>
      <c r="H37" s="44">
        <f t="shared" si="10"/>
        <v>2614.111280895201</v>
      </c>
      <c r="I37" s="44">
        <f t="shared" si="10"/>
        <v>2666.3935065131054</v>
      </c>
      <c r="J37" s="44">
        <f t="shared" si="10"/>
        <v>2717.0549831368544</v>
      </c>
      <c r="K37" s="44">
        <f>L37/(1+(X37/100))</f>
        <v>2787.6984126984125</v>
      </c>
      <c r="L37" s="45">
        <v>2810</v>
      </c>
      <c r="M37" s="46">
        <f t="shared" si="4"/>
        <v>10</v>
      </c>
      <c r="N37" s="47">
        <f>((L37/B37)^(1/M37)-1)*(100)</f>
        <v>2.4109131767496628</v>
      </c>
      <c r="O37" s="48">
        <v>2.5</v>
      </c>
      <c r="P37" s="48">
        <v>3.8</v>
      </c>
      <c r="Q37" s="48">
        <v>5.6</v>
      </c>
      <c r="R37" s="48">
        <v>2.8</v>
      </c>
      <c r="S37" s="48">
        <v>1</v>
      </c>
      <c r="T37" s="48">
        <v>1.2</v>
      </c>
      <c r="U37" s="48">
        <v>2</v>
      </c>
      <c r="V37" s="48">
        <v>1.9</v>
      </c>
      <c r="W37" s="48">
        <v>2.6</v>
      </c>
      <c r="X37" s="48">
        <v>0.8</v>
      </c>
      <c r="Y37" s="45"/>
      <c r="Z37" s="45" t="s">
        <v>185</v>
      </c>
      <c r="AA37" s="50">
        <v>2</v>
      </c>
      <c r="AH37" t="s">
        <v>11</v>
      </c>
      <c r="AI37">
        <v>2.4</v>
      </c>
      <c r="AJ37"/>
      <c r="AK37"/>
    </row>
    <row r="38" spans="1:37" ht="12.75">
      <c r="A38" s="34" t="s">
        <v>55</v>
      </c>
      <c r="B38" s="44">
        <f t="shared" si="10"/>
        <v>2202.5877482945366</v>
      </c>
      <c r="C38" s="44">
        <f t="shared" si="10"/>
        <v>2215.803274784304</v>
      </c>
      <c r="D38" s="44">
        <f t="shared" si="10"/>
        <v>2224.6664878834413</v>
      </c>
      <c r="E38" s="44">
        <f t="shared" si="10"/>
        <v>2275.8338171047603</v>
      </c>
      <c r="F38" s="44">
        <f t="shared" si="10"/>
        <v>2350.936333069217</v>
      </c>
      <c r="G38" s="44">
        <f t="shared" si="10"/>
        <v>2412.060677729017</v>
      </c>
      <c r="H38" s="44">
        <f t="shared" si="10"/>
        <v>2469.950133994513</v>
      </c>
      <c r="I38" s="44">
        <f t="shared" si="10"/>
        <v>2551.458488416332</v>
      </c>
      <c r="J38" s="44">
        <f t="shared" si="10"/>
        <v>2631.8294308014465</v>
      </c>
      <c r="K38" s="44">
        <f>L38/(1+(X38/100))</f>
        <v>2710.78431372549</v>
      </c>
      <c r="L38" s="45">
        <v>2765</v>
      </c>
      <c r="M38" s="46">
        <f t="shared" si="4"/>
        <v>10</v>
      </c>
      <c r="N38" s="47">
        <f>((L38/B38)^(1/M38)-1)*(100)</f>
        <v>2.300131424172913</v>
      </c>
      <c r="O38" s="48">
        <v>0.6</v>
      </c>
      <c r="P38" s="48">
        <v>0.4</v>
      </c>
      <c r="Q38" s="48">
        <v>2.3</v>
      </c>
      <c r="R38" s="48">
        <v>3.3</v>
      </c>
      <c r="S38" s="48">
        <v>2.6</v>
      </c>
      <c r="T38" s="48">
        <v>2.4</v>
      </c>
      <c r="U38" s="48">
        <v>3.3</v>
      </c>
      <c r="V38" s="49">
        <f>AVERAGE(U38,W38)</f>
        <v>3.15</v>
      </c>
      <c r="W38" s="48">
        <v>3</v>
      </c>
      <c r="X38" s="48">
        <v>2</v>
      </c>
      <c r="Y38" s="45"/>
      <c r="Z38" s="45" t="s">
        <v>186</v>
      </c>
      <c r="AA38" s="50">
        <v>1.6</v>
      </c>
      <c r="AH38" t="s">
        <v>9</v>
      </c>
      <c r="AI38">
        <v>1.8</v>
      </c>
      <c r="AJ38"/>
      <c r="AK38"/>
    </row>
    <row r="39" spans="1:37" ht="12.75">
      <c r="A39" s="34" t="s">
        <v>9</v>
      </c>
      <c r="B39" s="45">
        <v>2308</v>
      </c>
      <c r="C39" s="45">
        <v>2392</v>
      </c>
      <c r="D39" s="45">
        <v>2393</v>
      </c>
      <c r="E39" s="45">
        <v>2444</v>
      </c>
      <c r="F39" s="45">
        <v>2510</v>
      </c>
      <c r="G39" s="45">
        <v>2585</v>
      </c>
      <c r="H39" s="45">
        <v>2650</v>
      </c>
      <c r="I39" s="45">
        <v>2695</v>
      </c>
      <c r="J39" s="45">
        <v>2732</v>
      </c>
      <c r="K39" s="45">
        <v>2709</v>
      </c>
      <c r="L39" s="45">
        <v>2758</v>
      </c>
      <c r="M39" s="46">
        <f t="shared" si="4"/>
        <v>10</v>
      </c>
      <c r="N39" s="47">
        <f>((L39/B39)^(1/M39)-1)*(100)</f>
        <v>1.7972030777419823</v>
      </c>
      <c r="O39" s="48">
        <v>3.6</v>
      </c>
      <c r="P39" s="48">
        <v>0</v>
      </c>
      <c r="Q39" s="48">
        <v>2.1</v>
      </c>
      <c r="R39" s="48">
        <v>2.7</v>
      </c>
      <c r="S39" s="48">
        <v>3</v>
      </c>
      <c r="T39" s="48">
        <v>2.5</v>
      </c>
      <c r="U39" s="48">
        <v>1.7</v>
      </c>
      <c r="V39" s="48">
        <v>1.4</v>
      </c>
      <c r="W39" s="48">
        <v>-0.8</v>
      </c>
      <c r="X39" s="48">
        <v>1.8</v>
      </c>
      <c r="Y39" s="45"/>
      <c r="Z39" s="45" t="s">
        <v>104</v>
      </c>
      <c r="AA39" s="50">
        <v>1.2</v>
      </c>
      <c r="AH39" s="55" t="s">
        <v>79</v>
      </c>
      <c r="AI39"/>
      <c r="AJ39"/>
      <c r="AK39"/>
    </row>
    <row r="41" ht="12.75">
      <c r="A41" s="55" t="s">
        <v>187</v>
      </c>
    </row>
    <row r="42" ht="12.75">
      <c r="A42" s="55" t="s">
        <v>188</v>
      </c>
    </row>
    <row r="43" spans="1:14" ht="12.75">
      <c r="A43" s="55" t="s">
        <v>147</v>
      </c>
      <c r="N43" s="56"/>
    </row>
    <row r="44" ht="12.75">
      <c r="A44" s="36" t="s">
        <v>189</v>
      </c>
    </row>
    <row r="45" spans="1:14" ht="12.75">
      <c r="A45">
        <v>2006</v>
      </c>
      <c r="B45"/>
      <c r="C45"/>
      <c r="N45" s="56"/>
    </row>
    <row r="46" spans="1:6" ht="59.25" customHeight="1">
      <c r="A46" s="57" t="s">
        <v>43</v>
      </c>
      <c r="B46" s="58" t="s">
        <v>190</v>
      </c>
      <c r="C46" s="19"/>
      <c r="E46" s="59" t="s">
        <v>191</v>
      </c>
      <c r="F46" s="60"/>
    </row>
    <row r="47" spans="1:6" ht="12.75">
      <c r="A47" s="57"/>
      <c r="B47" s="61" t="s">
        <v>192</v>
      </c>
      <c r="C47" s="2"/>
      <c r="E47" s="59" t="s">
        <v>193</v>
      </c>
      <c r="F47" s="60"/>
    </row>
    <row r="48" spans="1:6" ht="12.75">
      <c r="A48" t="s">
        <v>53</v>
      </c>
      <c r="B48" s="61">
        <v>2999</v>
      </c>
      <c r="C48" s="62">
        <v>2005</v>
      </c>
      <c r="E48" s="63">
        <v>81.1</v>
      </c>
      <c r="F48" s="63"/>
    </row>
    <row r="49" spans="1:6" ht="12.75">
      <c r="A49" t="s">
        <v>11</v>
      </c>
      <c r="B49" s="61">
        <v>3606</v>
      </c>
      <c r="C49" s="62"/>
      <c r="E49" s="63">
        <v>79.9</v>
      </c>
      <c r="F49" s="63"/>
    </row>
    <row r="50" spans="1:6" ht="12.75">
      <c r="A50" t="s">
        <v>56</v>
      </c>
      <c r="B50" s="61">
        <v>3488</v>
      </c>
      <c r="C50" s="62"/>
      <c r="E50" s="63">
        <v>79.5</v>
      </c>
      <c r="F50" s="63"/>
    </row>
    <row r="51" spans="1:6" ht="12.75">
      <c r="A51" t="s">
        <v>13</v>
      </c>
      <c r="B51" s="61">
        <v>3678</v>
      </c>
      <c r="C51" s="62"/>
      <c r="E51" s="63">
        <v>80.4</v>
      </c>
      <c r="F51" s="63"/>
    </row>
    <row r="52" spans="1:6" ht="12.75">
      <c r="A52" t="s">
        <v>31</v>
      </c>
      <c r="B52" s="61">
        <v>1490</v>
      </c>
      <c r="C52" s="62"/>
      <c r="E52" s="63">
        <v>76.7</v>
      </c>
      <c r="F52" s="63"/>
    </row>
    <row r="53" spans="1:6" ht="12.75">
      <c r="A53" t="s">
        <v>58</v>
      </c>
      <c r="B53" s="61">
        <v>3349</v>
      </c>
      <c r="C53" s="62"/>
      <c r="E53" s="63">
        <v>78.4</v>
      </c>
      <c r="F53" s="63"/>
    </row>
    <row r="54" spans="1:6" ht="12.75">
      <c r="A54" t="s">
        <v>28</v>
      </c>
      <c r="B54" s="61">
        <v>2668</v>
      </c>
      <c r="C54" s="62"/>
      <c r="E54" s="63">
        <v>79.5</v>
      </c>
      <c r="F54" s="63"/>
    </row>
    <row r="55" spans="1:6" ht="12.75">
      <c r="A55" t="s">
        <v>7</v>
      </c>
      <c r="B55" s="61">
        <v>3449</v>
      </c>
      <c r="C55" s="62"/>
      <c r="E55" s="63">
        <v>80.9</v>
      </c>
      <c r="F55" s="63"/>
    </row>
    <row r="56" spans="1:6" ht="12.75">
      <c r="A56" t="s">
        <v>9</v>
      </c>
      <c r="B56" s="61">
        <v>3371</v>
      </c>
      <c r="C56" s="62"/>
      <c r="E56" s="63">
        <v>79.8</v>
      </c>
      <c r="F56" s="63"/>
    </row>
    <row r="57" spans="1:6" ht="12.75">
      <c r="A57" t="s">
        <v>21</v>
      </c>
      <c r="B57" s="61">
        <v>2483</v>
      </c>
      <c r="C57" s="62"/>
      <c r="E57" s="63">
        <v>79.6</v>
      </c>
      <c r="F57" s="63"/>
    </row>
    <row r="58" spans="1:6" ht="12.75">
      <c r="A58" t="s">
        <v>19</v>
      </c>
      <c r="B58" s="61">
        <v>1504</v>
      </c>
      <c r="C58" s="62"/>
      <c r="E58" s="63">
        <v>73.2</v>
      </c>
      <c r="F58" s="63"/>
    </row>
    <row r="59" spans="1:6" ht="12.75">
      <c r="A59" t="s">
        <v>14</v>
      </c>
      <c r="B59" s="61">
        <v>3340</v>
      </c>
      <c r="C59" s="62"/>
      <c r="E59" s="63">
        <v>81.2</v>
      </c>
      <c r="F59" s="63"/>
    </row>
    <row r="60" spans="1:6" ht="12.75">
      <c r="A60" t="s">
        <v>27</v>
      </c>
      <c r="B60" s="61">
        <v>3082</v>
      </c>
      <c r="C60" s="62"/>
      <c r="E60" s="63">
        <v>79.7</v>
      </c>
      <c r="F60" s="63"/>
    </row>
    <row r="61" spans="1:6" ht="12.75">
      <c r="A61" t="s">
        <v>18</v>
      </c>
      <c r="B61" s="61">
        <v>2614</v>
      </c>
      <c r="C61" s="62"/>
      <c r="E61" s="63">
        <v>80.9</v>
      </c>
      <c r="F61" s="63"/>
    </row>
    <row r="62" spans="1:6" ht="12.75">
      <c r="A62" t="s">
        <v>64</v>
      </c>
      <c r="B62" s="61">
        <v>2474</v>
      </c>
      <c r="C62" s="62">
        <v>2005</v>
      </c>
      <c r="E62" s="63">
        <v>82.4</v>
      </c>
      <c r="F62" s="63"/>
    </row>
    <row r="63" spans="1:6" ht="12.75">
      <c r="A63" t="s">
        <v>34</v>
      </c>
      <c r="B63" s="61">
        <v>1480</v>
      </c>
      <c r="C63" s="62"/>
      <c r="E63" s="63">
        <v>79.1</v>
      </c>
      <c r="F63" s="63"/>
    </row>
    <row r="64" spans="1:6" ht="12.75">
      <c r="A64" t="s">
        <v>23</v>
      </c>
      <c r="B64" s="61">
        <v>4303</v>
      </c>
      <c r="C64" s="62"/>
      <c r="E64" s="63">
        <v>79.4</v>
      </c>
      <c r="F64" s="63"/>
    </row>
    <row r="65" spans="1:6" ht="12.75">
      <c r="A65" t="s">
        <v>32</v>
      </c>
      <c r="B65" s="61">
        <v>679</v>
      </c>
      <c r="C65" s="62">
        <v>2004</v>
      </c>
      <c r="E65" s="63">
        <v>75.7</v>
      </c>
      <c r="F65" s="63"/>
    </row>
    <row r="66" spans="1:6" ht="12.75">
      <c r="A66" t="s">
        <v>17</v>
      </c>
      <c r="B66" s="61">
        <v>3391</v>
      </c>
      <c r="C66" s="62"/>
      <c r="E66" s="63">
        <v>79.8</v>
      </c>
      <c r="F66" s="63"/>
    </row>
    <row r="67" spans="1:6" ht="12.75">
      <c r="A67" t="s">
        <v>12</v>
      </c>
      <c r="B67" s="61">
        <v>2223</v>
      </c>
      <c r="C67" s="62">
        <v>2005</v>
      </c>
      <c r="E67" s="63">
        <v>79.9</v>
      </c>
      <c r="F67" s="63"/>
    </row>
    <row r="68" spans="1:6" ht="12.75">
      <c r="A68" t="s">
        <v>26</v>
      </c>
      <c r="B68" s="61">
        <v>4520</v>
      </c>
      <c r="C68" s="62"/>
      <c r="E68" s="63">
        <v>80.6</v>
      </c>
      <c r="F68" s="63"/>
    </row>
    <row r="69" spans="1:6" ht="12.75">
      <c r="A69" t="s">
        <v>33</v>
      </c>
      <c r="B69" s="61">
        <v>843</v>
      </c>
      <c r="C69" s="62">
        <v>2005</v>
      </c>
      <c r="E69" s="63">
        <v>75.3</v>
      </c>
      <c r="F69" s="63"/>
    </row>
    <row r="70" spans="1:6" ht="12.75">
      <c r="A70" t="s">
        <v>6</v>
      </c>
      <c r="B70" s="61">
        <v>2120</v>
      </c>
      <c r="C70" s="62"/>
      <c r="E70" s="63">
        <v>78.9</v>
      </c>
      <c r="F70" s="63"/>
    </row>
    <row r="71" spans="1:6" ht="12.75">
      <c r="A71" t="s">
        <v>70</v>
      </c>
      <c r="B71" s="61">
        <v>1130</v>
      </c>
      <c r="C71" s="62">
        <v>2005</v>
      </c>
      <c r="E71" s="63">
        <v>74.3</v>
      </c>
      <c r="F71" s="63"/>
    </row>
    <row r="72" spans="1:6" ht="12.75">
      <c r="A72" t="s">
        <v>25</v>
      </c>
      <c r="B72" s="61">
        <v>2458</v>
      </c>
      <c r="C72" s="62"/>
      <c r="E72" s="63">
        <v>81.1</v>
      </c>
      <c r="F72" s="63"/>
    </row>
    <row r="73" spans="1:6" ht="12.75">
      <c r="A73" t="s">
        <v>22</v>
      </c>
      <c r="B73" s="61">
        <v>3202</v>
      </c>
      <c r="C73" s="62"/>
      <c r="E73" s="63">
        <v>80.8</v>
      </c>
      <c r="F73" s="63"/>
    </row>
    <row r="74" spans="1:6" ht="12.75">
      <c r="A74" t="s">
        <v>8</v>
      </c>
      <c r="B74" s="61">
        <v>4311</v>
      </c>
      <c r="C74" s="62"/>
      <c r="E74" s="63">
        <v>81.7</v>
      </c>
      <c r="F74" s="63"/>
    </row>
    <row r="75" spans="1:6" ht="12.75">
      <c r="A75" t="s">
        <v>74</v>
      </c>
      <c r="B75" s="61">
        <v>591</v>
      </c>
      <c r="C75" s="62">
        <v>2005</v>
      </c>
      <c r="E75" s="63">
        <v>71.6</v>
      </c>
      <c r="F75" s="63"/>
    </row>
    <row r="76" spans="1:6" ht="12.75">
      <c r="A76" t="s">
        <v>29</v>
      </c>
      <c r="B76" s="61">
        <v>2760</v>
      </c>
      <c r="C76" s="62"/>
      <c r="E76" s="63">
        <v>79.1</v>
      </c>
      <c r="F76" s="63"/>
    </row>
    <row r="77" spans="1:6" ht="12.75">
      <c r="A77" t="s">
        <v>5</v>
      </c>
      <c r="B77" s="61">
        <v>6714</v>
      </c>
      <c r="C77" s="62"/>
      <c r="E77" s="63">
        <v>77.8</v>
      </c>
      <c r="F77" s="63"/>
    </row>
    <row r="78" spans="1:3" ht="12.75">
      <c r="A78"/>
      <c r="B78"/>
      <c r="C78"/>
    </row>
    <row r="79" spans="1:3" ht="12.75">
      <c r="A79" t="s">
        <v>79</v>
      </c>
      <c r="B79"/>
      <c r="C79"/>
    </row>
  </sheetData>
  <sheetProtection/>
  <mergeCells count="33">
    <mergeCell ref="E75:F75"/>
    <mergeCell ref="E76:F76"/>
    <mergeCell ref="E77:F77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AH7:AI7"/>
    <mergeCell ref="E46:F46"/>
    <mergeCell ref="E47:F47"/>
    <mergeCell ref="E48:F48"/>
    <mergeCell ref="E49:F49"/>
    <mergeCell ref="E50:F50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/>
    </row>
    <row r="3" spans="1:5" ht="12.75" customHeight="1">
      <c r="A3" s="7"/>
      <c r="B3" s="64" t="s">
        <v>38</v>
      </c>
      <c r="C3" s="64"/>
      <c r="D3" s="64"/>
      <c r="E3" s="64"/>
    </row>
    <row r="4" spans="1:5" ht="12.75">
      <c r="A4" s="7"/>
      <c r="B4" s="64"/>
      <c r="C4" s="64"/>
      <c r="D4" s="64"/>
      <c r="E4" s="64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/>
      <c r="B12" s="7"/>
      <c r="C12" s="7"/>
      <c r="D12" s="7"/>
      <c r="E12" s="7"/>
    </row>
    <row r="13" spans="1:5" ht="12.75">
      <c r="A13" s="7"/>
      <c r="B13" s="7"/>
      <c r="C13" s="7"/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/>
      <c r="B15" s="7"/>
      <c r="C15" s="7"/>
      <c r="D15" s="7"/>
      <c r="E15" s="7"/>
    </row>
    <row r="16" spans="1:5" ht="12.75">
      <c r="A16" s="7"/>
      <c r="B16" s="7"/>
      <c r="C16" s="7"/>
      <c r="D16" s="7"/>
      <c r="E16" s="7"/>
    </row>
    <row r="17" spans="1:5" ht="12.75">
      <c r="A17" s="7"/>
      <c r="B17" s="7"/>
      <c r="C17" s="7"/>
      <c r="D17" s="7"/>
      <c r="E17" s="7"/>
    </row>
    <row r="18" spans="1:5" ht="12.75">
      <c r="A18" s="7"/>
      <c r="B18" s="7"/>
      <c r="C18" s="7"/>
      <c r="D18" s="7"/>
      <c r="E18" s="7"/>
    </row>
    <row r="19" spans="1:5" ht="12.75">
      <c r="A19" s="7"/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8" ht="12.75">
      <c r="A28" s="12" t="s">
        <v>39</v>
      </c>
    </row>
  </sheetData>
  <sheetProtection/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2009-11-26T15:44:37Z</dcterms:created>
  <dcterms:modified xsi:type="dcterms:W3CDTF">2009-11-26T15:44:40Z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