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70" activeTab="3"/>
  </bookViews>
  <sheets>
    <sheet name="Gráfica2.3.a." sheetId="1" r:id="rId1"/>
    <sheet name="Gráfica2.3.b." sheetId="2" r:id="rId2"/>
    <sheet name="Gráfica2.3.c" sheetId="3" r:id="rId3"/>
    <sheet name="Gráfica2.3.d" sheetId="4" r:id="rId4"/>
  </sheets>
  <definedNames/>
  <calcPr fullCalcOnLoad="1"/>
</workbook>
</file>

<file path=xl/sharedStrings.xml><?xml version="1.0" encoding="utf-8"?>
<sst xmlns="http://schemas.openxmlformats.org/spreadsheetml/2006/main" count="64" uniqueCount="22">
  <si>
    <t>Gráfica 2.3. Trabajadores por categorías de empleos y de ingresos</t>
  </si>
  <si>
    <t>a) Bolivia, 2002</t>
  </si>
  <si>
    <t>Desfavorecidos</t>
  </si>
  <si>
    <t>Estratos medios</t>
  </si>
  <si>
    <t xml:space="preserve">Acomodados </t>
  </si>
  <si>
    <t>Trabajadores formales</t>
  </si>
  <si>
    <t>Trabajadores por cuenta propia (con educación terciaria terminada)</t>
  </si>
  <si>
    <t>Trabajadores por cuenta propia no agrícolas</t>
  </si>
  <si>
    <t>Empleados informales no agrícolas</t>
  </si>
  <si>
    <t>Trabajadores por cuenta propia agrícolas</t>
  </si>
  <si>
    <t>Empleados informales agrícolas</t>
  </si>
  <si>
    <r>
      <rPr>
        <i/>
        <sz val="7"/>
        <color indexed="8"/>
        <rFont val="Calibri"/>
        <family val="2"/>
      </rPr>
      <t>Fuente:</t>
    </r>
    <r>
      <rPr>
        <sz val="7"/>
        <color indexed="8"/>
        <rFont val="Calibri"/>
        <family val="2"/>
      </rPr>
      <t xml:space="preserve"> Con base en la Encuesta Continua de Hogares- Condiciones de Vida 2002.</t>
    </r>
  </si>
  <si>
    <r>
      <rPr>
        <i/>
        <sz val="7"/>
        <color indexed="8"/>
        <rFont val="Calibri"/>
        <family val="2"/>
      </rPr>
      <t xml:space="preserve">Fuente: </t>
    </r>
    <r>
      <rPr>
        <sz val="7"/>
        <color indexed="8"/>
        <rFont val="Calibri"/>
        <family val="2"/>
      </rPr>
      <t>Con base en la Encuesta de Caracterización Socioeconómica Nacional 2006.</t>
    </r>
  </si>
  <si>
    <t>c) Chile, 2006</t>
  </si>
  <si>
    <r>
      <rPr>
        <i/>
        <sz val="7"/>
        <color indexed="8"/>
        <rFont val="Calibri"/>
        <family val="2"/>
      </rPr>
      <t xml:space="preserve">Fuente: </t>
    </r>
    <r>
      <rPr>
        <sz val="7"/>
        <color indexed="8"/>
        <rFont val="Calibri"/>
        <family val="2"/>
      </rPr>
      <t xml:space="preserve">Con base en la </t>
    </r>
    <r>
      <rPr>
        <i/>
        <sz val="7"/>
        <color indexed="8"/>
        <rFont val="Calibri"/>
        <family val="2"/>
      </rPr>
      <t>Pesquisa Nacional por Amostra de Domicilios 2006</t>
    </r>
    <r>
      <rPr>
        <sz val="7"/>
        <color indexed="8"/>
        <rFont val="Calibri"/>
        <family val="2"/>
      </rPr>
      <t>.</t>
    </r>
  </si>
  <si>
    <t>b) Brasil, 2006</t>
  </si>
  <si>
    <r>
      <t xml:space="preserve">Fuente: </t>
    </r>
    <r>
      <rPr>
        <sz val="7"/>
        <color indexed="8"/>
        <rFont val="Calibri"/>
        <family val="2"/>
      </rPr>
      <t>Con base en la Encuesta Nacional de Ingresos y Gastos de los Hogares 2006.</t>
    </r>
  </si>
  <si>
    <t>d) México, 2006</t>
  </si>
  <si>
    <t>Perspectivas Económicas de América latina 2011: En qué medida son clase media los latinoamericanos
 - © OECD 2010</t>
  </si>
  <si>
    <t>CAPÍTULO 2</t>
  </si>
  <si>
    <t xml:space="preserve">Gráfica 2.3.  Trabajadores por categorías de empleos y de ingresos </t>
  </si>
  <si>
    <t>Version 1 - Last updated: 11-Oct-2010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</si>
</sst>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"/>
  </numFmts>
  <fonts count="56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11"/>
      <color indexed="8"/>
      <name val="Times"/>
      <family val="1"/>
    </font>
    <font>
      <sz val="7"/>
      <color indexed="8"/>
      <name val="Calibri"/>
      <family val="2"/>
    </font>
    <font>
      <i/>
      <sz val="7"/>
      <color indexed="8"/>
      <name val="Calibri"/>
      <family val="2"/>
    </font>
    <font>
      <b/>
      <sz val="12"/>
      <color indexed="8"/>
      <name val="Times"/>
      <family val="1"/>
    </font>
    <font>
      <sz val="9"/>
      <color indexed="8"/>
      <name val="Calibri"/>
      <family val="2"/>
    </font>
    <font>
      <sz val="8"/>
      <color indexed="8"/>
      <name val="Calibri "/>
      <family val="0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0"/>
    </font>
    <font>
      <sz val="5.35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164" fontId="5" fillId="0" borderId="0" xfId="0" applyNumberFormat="1" applyFont="1" applyFill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164" fontId="5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64" fontId="54" fillId="0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10" fillId="0" borderId="0" xfId="0" applyFont="1" applyAlignment="1">
      <alignment horizontal="left"/>
    </xf>
    <xf numFmtId="164" fontId="5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46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24525"/>
          <c:w val="0.96075"/>
          <c:h val="0.7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'Gráfica2.3.a.'!$A$8</c:f>
              <c:strCache>
                <c:ptCount val="1"/>
                <c:pt idx="0">
                  <c:v>Trabajadores formales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'Gráfica2.3.a.'!$B$7:$D$7</c:f>
              <c:strCache/>
            </c:strRef>
          </c:cat>
          <c:val>
            <c:numRef>
              <c:f>'Gráfica2.3.a.'!$B$8:$D$8</c:f>
              <c:numCache/>
            </c:numRef>
          </c:val>
        </c:ser>
        <c:ser>
          <c:idx val="1"/>
          <c:order val="1"/>
          <c:tx>
            <c:strRef>
              <c:f>'Gráfica2.3.a.'!$A$9</c:f>
              <c:strCache>
                <c:ptCount val="1"/>
                <c:pt idx="0">
                  <c:v>Trabajadores por cuenta propia (con educación terciaria terminada)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'Gráfica2.3.a.'!$B$7:$D$7</c:f>
              <c:strCache/>
            </c:strRef>
          </c:cat>
          <c:val>
            <c:numRef>
              <c:f>'Gráfica2.3.a.'!$B$9:$D$9</c:f>
              <c:numCache/>
            </c:numRef>
          </c:val>
        </c:ser>
        <c:ser>
          <c:idx val="2"/>
          <c:order val="2"/>
          <c:tx>
            <c:strRef>
              <c:f>'Gráfica2.3.a.'!$A$10</c:f>
              <c:strCache>
                <c:ptCount val="1"/>
                <c:pt idx="0">
                  <c:v>Trabajadores por cuenta propia no agrícolas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'Gráfica2.3.a.'!$B$7:$D$7</c:f>
              <c:strCache/>
            </c:strRef>
          </c:cat>
          <c:val>
            <c:numRef>
              <c:f>'Gráfica2.3.a.'!$B$10:$D$10</c:f>
              <c:numCache/>
            </c:numRef>
          </c:val>
        </c:ser>
        <c:ser>
          <c:idx val="3"/>
          <c:order val="3"/>
          <c:tx>
            <c:strRef>
              <c:f>'Gráfica2.3.a.'!$A$11</c:f>
              <c:strCache>
                <c:ptCount val="1"/>
                <c:pt idx="0">
                  <c:v>Empleados informales no agrícolas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'Gráfica2.3.a.'!$B$7:$D$7</c:f>
              <c:strCache/>
            </c:strRef>
          </c:cat>
          <c:val>
            <c:numRef>
              <c:f>'Gráfica2.3.a.'!$B$11:$D$11</c:f>
              <c:numCache/>
            </c:numRef>
          </c:val>
        </c:ser>
        <c:ser>
          <c:idx val="4"/>
          <c:order val="4"/>
          <c:tx>
            <c:strRef>
              <c:f>'Gráfica2.3.a.'!$A$12</c:f>
              <c:strCache>
                <c:ptCount val="1"/>
                <c:pt idx="0">
                  <c:v>Trabajadores por cuenta propia agrícolas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'Gráfica2.3.a.'!$B$7:$D$7</c:f>
              <c:strCache/>
            </c:strRef>
          </c:cat>
          <c:val>
            <c:numRef>
              <c:f>'Gráfica2.3.a.'!$B$12:$D$12</c:f>
              <c:numCache/>
            </c:numRef>
          </c:val>
        </c:ser>
        <c:ser>
          <c:idx val="5"/>
          <c:order val="5"/>
          <c:tx>
            <c:strRef>
              <c:f>'Gráfica2.3.a.'!$A$13</c:f>
              <c:strCache>
                <c:ptCount val="1"/>
                <c:pt idx="0">
                  <c:v>Empleados informales agrícolas</c:v>
                </c:pt>
              </c:strCache>
            </c:strRef>
          </c:tx>
          <c:spPr>
            <a:solidFill>
              <a:srgbClr val="3232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'Gráfica2.3.a.'!$B$7:$D$7</c:f>
              <c:strCache/>
            </c:strRef>
          </c:cat>
          <c:val>
            <c:numRef>
              <c:f>'Gráfica2.3.a.'!$B$13:$D$13</c:f>
              <c:numCache/>
            </c:numRef>
          </c:val>
        </c:ser>
        <c:overlap val="100"/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personas (millones)</a:t>
                </a:r>
              </a:p>
            </c:rich>
          </c:tx>
          <c:layout>
            <c:manualLayout>
              <c:xMode val="factor"/>
              <c:yMode val="factor"/>
              <c:x val="0.0012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09743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"/>
          <c:y val="0"/>
          <c:w val="0.9195"/>
          <c:h val="0.23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272"/>
          <c:w val="0.946"/>
          <c:h val="0.6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'Gráfica2.3.b.'!$A$8</c:f>
              <c:strCache>
                <c:ptCount val="1"/>
                <c:pt idx="0">
                  <c:v>Trabajadores formales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'Gráfica2.3.b.'!$B$7:$D$7</c:f>
              <c:strCache/>
            </c:strRef>
          </c:cat>
          <c:val>
            <c:numRef>
              <c:f>'Gráfica2.3.b.'!$B$8:$D$8</c:f>
              <c:numCache/>
            </c:numRef>
          </c:val>
        </c:ser>
        <c:ser>
          <c:idx val="1"/>
          <c:order val="1"/>
          <c:tx>
            <c:strRef>
              <c:f>'Gráfica2.3.b.'!$A$9</c:f>
              <c:strCache>
                <c:ptCount val="1"/>
                <c:pt idx="0">
                  <c:v>Trabajadores por cuenta propia (con educación terciaria terminada)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'Gráfica2.3.b.'!$B$7:$D$7</c:f>
              <c:strCache/>
            </c:strRef>
          </c:cat>
          <c:val>
            <c:numRef>
              <c:f>'Gráfica2.3.b.'!$B$9:$D$9</c:f>
              <c:numCache/>
            </c:numRef>
          </c:val>
        </c:ser>
        <c:ser>
          <c:idx val="2"/>
          <c:order val="2"/>
          <c:tx>
            <c:strRef>
              <c:f>'Gráfica2.3.b.'!$A$10</c:f>
              <c:strCache>
                <c:ptCount val="1"/>
                <c:pt idx="0">
                  <c:v>Trabajadores por cuenta propia no agrícolas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'Gráfica2.3.b.'!$B$7:$D$7</c:f>
              <c:strCache/>
            </c:strRef>
          </c:cat>
          <c:val>
            <c:numRef>
              <c:f>'Gráfica2.3.b.'!$B$10:$D$10</c:f>
              <c:numCache/>
            </c:numRef>
          </c:val>
        </c:ser>
        <c:ser>
          <c:idx val="3"/>
          <c:order val="3"/>
          <c:tx>
            <c:strRef>
              <c:f>'Gráfica2.3.b.'!$A$11</c:f>
              <c:strCache>
                <c:ptCount val="1"/>
                <c:pt idx="0">
                  <c:v>Empleados informales no agrícolas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'Gráfica2.3.b.'!$B$7:$D$7</c:f>
              <c:strCache/>
            </c:strRef>
          </c:cat>
          <c:val>
            <c:numRef>
              <c:f>'Gráfica2.3.b.'!$B$11:$D$11</c:f>
              <c:numCache/>
            </c:numRef>
          </c:val>
        </c:ser>
        <c:ser>
          <c:idx val="4"/>
          <c:order val="4"/>
          <c:tx>
            <c:strRef>
              <c:f>'Gráfica2.3.b.'!$A$12</c:f>
              <c:strCache>
                <c:ptCount val="1"/>
                <c:pt idx="0">
                  <c:v>Trabajadores por cuenta propia agrícolas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'Gráfica2.3.b.'!$B$7:$D$7</c:f>
              <c:strCache/>
            </c:strRef>
          </c:cat>
          <c:val>
            <c:numRef>
              <c:f>'Gráfica2.3.b.'!$B$12:$D$12</c:f>
              <c:numCache/>
            </c:numRef>
          </c:val>
        </c:ser>
        <c:ser>
          <c:idx val="5"/>
          <c:order val="5"/>
          <c:tx>
            <c:strRef>
              <c:f>'Gráfica2.3.b.'!$A$13</c:f>
              <c:strCache>
                <c:ptCount val="1"/>
                <c:pt idx="0">
                  <c:v>Empleados informales agrícolas</c:v>
                </c:pt>
              </c:strCache>
            </c:strRef>
          </c:tx>
          <c:spPr>
            <a:solidFill>
              <a:srgbClr val="3C32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'Gráfica2.3.b.'!$B$7:$D$7</c:f>
              <c:strCache/>
            </c:strRef>
          </c:cat>
          <c:val>
            <c:numRef>
              <c:f>'Gráfica2.3.b.'!$B$13:$D$13</c:f>
              <c:numCache/>
            </c:numRef>
          </c:val>
        </c:ser>
        <c:overlap val="100"/>
        <c:axId val="17279185"/>
        <c:axId val="21294938"/>
      </c:bar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personas (millones)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27918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775"/>
          <c:y val="0.016"/>
          <c:w val="0.8065"/>
          <c:h val="0.2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23375"/>
          <c:w val="0.95425"/>
          <c:h val="0.6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'Gráfica2.3.c'!$A$9</c:f>
              <c:strCache>
                <c:ptCount val="1"/>
                <c:pt idx="0">
                  <c:v>Trabajadores formales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'Gráfica2.3.c'!$B$8:$D$8</c:f>
              <c:strCache/>
            </c:strRef>
          </c:cat>
          <c:val>
            <c:numRef>
              <c:f>'Gráfica2.3.c'!$B$9:$D$9</c:f>
              <c:numCache/>
            </c:numRef>
          </c:val>
        </c:ser>
        <c:ser>
          <c:idx val="1"/>
          <c:order val="1"/>
          <c:tx>
            <c:strRef>
              <c:f>'Gráfica2.3.c'!$A$10</c:f>
              <c:strCache>
                <c:ptCount val="1"/>
                <c:pt idx="0">
                  <c:v>Trabajadores por cuenta propia (con educación terciaria terminada)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'Gráfica2.3.c'!$B$8:$D$8</c:f>
              <c:strCache/>
            </c:strRef>
          </c:cat>
          <c:val>
            <c:numRef>
              <c:f>'Gráfica2.3.c'!$B$10:$D$10</c:f>
              <c:numCache/>
            </c:numRef>
          </c:val>
        </c:ser>
        <c:ser>
          <c:idx val="2"/>
          <c:order val="2"/>
          <c:tx>
            <c:strRef>
              <c:f>'Gráfica2.3.c'!$A$11</c:f>
              <c:strCache>
                <c:ptCount val="1"/>
                <c:pt idx="0">
                  <c:v>Trabajadores por cuenta propia no agrícolas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'Gráfica2.3.c'!$B$8:$D$8</c:f>
              <c:strCache/>
            </c:strRef>
          </c:cat>
          <c:val>
            <c:numRef>
              <c:f>'Gráfica2.3.c'!$B$11:$D$11</c:f>
              <c:numCache/>
            </c:numRef>
          </c:val>
        </c:ser>
        <c:ser>
          <c:idx val="3"/>
          <c:order val="3"/>
          <c:tx>
            <c:strRef>
              <c:f>'Gráfica2.3.c'!$A$12</c:f>
              <c:strCache>
                <c:ptCount val="1"/>
                <c:pt idx="0">
                  <c:v>Empleados informales no agrícolas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'Gráfica2.3.c'!$B$8:$D$8</c:f>
              <c:strCache/>
            </c:strRef>
          </c:cat>
          <c:val>
            <c:numRef>
              <c:f>'Gráfica2.3.c'!$B$12:$D$12</c:f>
              <c:numCache/>
            </c:numRef>
          </c:val>
        </c:ser>
        <c:ser>
          <c:idx val="4"/>
          <c:order val="4"/>
          <c:tx>
            <c:strRef>
              <c:f>'Gráfica2.3.c'!$A$13</c:f>
              <c:strCache>
                <c:ptCount val="1"/>
                <c:pt idx="0">
                  <c:v>Trabajadores por cuenta propia agrícolas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'Gráfica2.3.c'!$B$8:$D$8</c:f>
              <c:strCache/>
            </c:strRef>
          </c:cat>
          <c:val>
            <c:numRef>
              <c:f>'Gráfica2.3.c'!$B$13:$D$13</c:f>
              <c:numCache/>
            </c:numRef>
          </c:val>
        </c:ser>
        <c:ser>
          <c:idx val="5"/>
          <c:order val="5"/>
          <c:tx>
            <c:strRef>
              <c:f>'Gráfica2.3.c'!$A$14</c:f>
              <c:strCache>
                <c:ptCount val="1"/>
                <c:pt idx="0">
                  <c:v>Empleados informales agrícolas</c:v>
                </c:pt>
              </c:strCache>
            </c:strRef>
          </c:tx>
          <c:spPr>
            <a:solidFill>
              <a:srgbClr val="3C32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'Gráfica2.3.c'!$B$8:$D$8</c:f>
              <c:strCache/>
            </c:strRef>
          </c:cat>
          <c:val>
            <c:numRef>
              <c:f>'Gráfica2.3.c'!$B$14:$D$14</c:f>
              <c:numCache/>
            </c:numRef>
          </c:val>
        </c:ser>
        <c:overlap val="100"/>
        <c:axId val="57436715"/>
        <c:axId val="47168388"/>
      </c:bar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68388"/>
        <c:crosses val="autoZero"/>
        <c:auto val="1"/>
        <c:lblOffset val="100"/>
        <c:tickLblSkip val="1"/>
        <c:noMultiLvlLbl val="0"/>
      </c:catAx>
      <c:valAx>
        <c:axId val="4716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personas (millones)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3671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565"/>
          <c:y val="0"/>
          <c:w val="0.8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2175"/>
          <c:w val="0.9485"/>
          <c:h val="0.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'Gráfica2.3.d'!$C$8</c:f>
              <c:strCache>
                <c:ptCount val="1"/>
                <c:pt idx="0">
                  <c:v>Trabajadores formales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'Gráfica2.3.d'!$D$7:$F$7</c:f>
              <c:strCache/>
            </c:strRef>
          </c:cat>
          <c:val>
            <c:numRef>
              <c:f>'Gráfica2.3.d'!$D$8:$F$8</c:f>
              <c:numCache/>
            </c:numRef>
          </c:val>
        </c:ser>
        <c:ser>
          <c:idx val="1"/>
          <c:order val="1"/>
          <c:tx>
            <c:strRef>
              <c:f>'Gráfica2.3.d'!$C$9</c:f>
              <c:strCache>
                <c:ptCount val="1"/>
                <c:pt idx="0">
                  <c:v>Trabajadores por cuenta propia (con educación terciaria terminada)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'Gráfica2.3.d'!$D$7:$F$7</c:f>
              <c:strCache/>
            </c:strRef>
          </c:cat>
          <c:val>
            <c:numRef>
              <c:f>'Gráfica2.3.d'!$D$9:$F$9</c:f>
              <c:numCache/>
            </c:numRef>
          </c:val>
        </c:ser>
        <c:ser>
          <c:idx val="2"/>
          <c:order val="2"/>
          <c:tx>
            <c:strRef>
              <c:f>'Gráfica2.3.d'!$C$10</c:f>
              <c:strCache>
                <c:ptCount val="1"/>
                <c:pt idx="0">
                  <c:v>Trabajadores por cuenta propia no agrícolas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'Gráfica2.3.d'!$D$7:$F$7</c:f>
              <c:strCache/>
            </c:strRef>
          </c:cat>
          <c:val>
            <c:numRef>
              <c:f>'Gráfica2.3.d'!$D$10:$F$10</c:f>
              <c:numCache/>
            </c:numRef>
          </c:val>
        </c:ser>
        <c:ser>
          <c:idx val="3"/>
          <c:order val="3"/>
          <c:tx>
            <c:strRef>
              <c:f>'Gráfica2.3.d'!$C$11</c:f>
              <c:strCache>
                <c:ptCount val="1"/>
                <c:pt idx="0">
                  <c:v>Empleados informales no agrícolas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'Gráfica2.3.d'!$D$7:$F$7</c:f>
              <c:strCache/>
            </c:strRef>
          </c:cat>
          <c:val>
            <c:numRef>
              <c:f>'Gráfica2.3.d'!$D$11:$F$11</c:f>
              <c:numCache/>
            </c:numRef>
          </c:val>
        </c:ser>
        <c:ser>
          <c:idx val="4"/>
          <c:order val="4"/>
          <c:tx>
            <c:strRef>
              <c:f>'Gráfica2.3.d'!$C$12</c:f>
              <c:strCache>
                <c:ptCount val="1"/>
                <c:pt idx="0">
                  <c:v>Trabajadores por cuenta propia agrícolas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'Gráfica2.3.d'!$D$7:$F$7</c:f>
              <c:strCache/>
            </c:strRef>
          </c:cat>
          <c:val>
            <c:numRef>
              <c:f>'Gráfica2.3.d'!$D$12:$F$12</c:f>
              <c:numCache/>
            </c:numRef>
          </c:val>
        </c:ser>
        <c:ser>
          <c:idx val="5"/>
          <c:order val="5"/>
          <c:tx>
            <c:strRef>
              <c:f>'Gráfica2.3.d'!$C$13</c:f>
              <c:strCache>
                <c:ptCount val="1"/>
                <c:pt idx="0">
                  <c:v>Empleados informales agrícolas</c:v>
                </c:pt>
              </c:strCache>
            </c:strRef>
          </c:tx>
          <c:spPr>
            <a:solidFill>
              <a:srgbClr val="3C32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'Gráfica2.3.d'!$D$7:$F$7</c:f>
              <c:strCache/>
            </c:strRef>
          </c:cat>
          <c:val>
            <c:numRef>
              <c:f>'Gráfica2.3.d'!$D$13:$F$13</c:f>
              <c:numCache/>
            </c:numRef>
          </c:val>
        </c:ser>
        <c:overlap val="100"/>
        <c:axId val="21862309"/>
        <c:axId val="62543054"/>
      </c:bar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personas (millones)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6230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12"/>
          <c:w val="0.96525"/>
          <c:h val="0.28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</xdr:row>
      <xdr:rowOff>104775</xdr:rowOff>
    </xdr:from>
    <xdr:to>
      <xdr:col>7</xdr:col>
      <xdr:colOff>238125</xdr:colOff>
      <xdr:row>24</xdr:row>
      <xdr:rowOff>114300</xdr:rowOff>
    </xdr:to>
    <xdr:graphicFrame>
      <xdr:nvGraphicFramePr>
        <xdr:cNvPr id="1" name="Chart 3"/>
        <xdr:cNvGraphicFramePr/>
      </xdr:nvGraphicFramePr>
      <xdr:xfrm>
        <a:off x="38100" y="301942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11</xdr:row>
      <xdr:rowOff>123825</xdr:rowOff>
    </xdr:from>
    <xdr:to>
      <xdr:col>7</xdr:col>
      <xdr:colOff>228600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28575" y="3038475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171450</xdr:rowOff>
    </xdr:from>
    <xdr:to>
      <xdr:col>7</xdr:col>
      <xdr:colOff>219075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28575" y="3276600"/>
        <a:ext cx="445770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152400</xdr:rowOff>
    </xdr:from>
    <xdr:to>
      <xdr:col>7</xdr:col>
      <xdr:colOff>438150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238125" y="3448050"/>
        <a:ext cx="44672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80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G6" sqref="G6"/>
    </sheetView>
  </sheetViews>
  <sheetFormatPr defaultColWidth="9.140625" defaultRowHeight="15"/>
  <sheetData>
    <row r="1" ht="15">
      <c r="A1" s="26" t="s">
        <v>18</v>
      </c>
    </row>
    <row r="2" spans="1:2" ht="15">
      <c r="A2" s="27" t="s">
        <v>19</v>
      </c>
      <c r="B2" t="s">
        <v>20</v>
      </c>
    </row>
    <row r="3" ht="15">
      <c r="A3" s="27" t="s">
        <v>21</v>
      </c>
    </row>
    <row r="4" ht="15">
      <c r="A4" s="1" t="s">
        <v>0</v>
      </c>
    </row>
    <row r="5" ht="15">
      <c r="A5" s="2" t="s">
        <v>1</v>
      </c>
    </row>
    <row r="6" ht="15">
      <c r="A6" s="2"/>
    </row>
    <row r="7" spans="1:7" ht="15">
      <c r="A7" s="2"/>
      <c r="B7" s="3" t="s">
        <v>2</v>
      </c>
      <c r="C7" s="3" t="s">
        <v>3</v>
      </c>
      <c r="D7" s="3" t="s">
        <v>4</v>
      </c>
      <c r="E7" s="4"/>
      <c r="F7" s="4"/>
      <c r="G7" s="4"/>
    </row>
    <row r="8" spans="1:7" ht="15">
      <c r="A8" s="2" t="s">
        <v>5</v>
      </c>
      <c r="B8" s="5">
        <f>14666/1000000</f>
        <v>0.014666</v>
      </c>
      <c r="C8" s="5">
        <f>128174/1000000</f>
        <v>0.128174</v>
      </c>
      <c r="D8" s="5">
        <f>369722/1000000</f>
        <v>0.369722</v>
      </c>
      <c r="E8" s="4"/>
      <c r="F8" s="4"/>
      <c r="G8" s="4"/>
    </row>
    <row r="9" spans="1:7" ht="79.5">
      <c r="A9" s="6" t="s">
        <v>6</v>
      </c>
      <c r="B9" s="5">
        <f>3337/1000000</f>
        <v>0.003337</v>
      </c>
      <c r="C9" s="5">
        <f>26459/1000000</f>
        <v>0.026459</v>
      </c>
      <c r="D9" s="5">
        <f>95097/1000000</f>
        <v>0.095097</v>
      </c>
      <c r="E9" s="4"/>
      <c r="F9" s="4"/>
      <c r="G9" s="4"/>
    </row>
    <row r="10" spans="1:7" ht="15">
      <c r="A10" s="2" t="s">
        <v>7</v>
      </c>
      <c r="B10" s="7">
        <f>124830/1000000</f>
        <v>0.12483</v>
      </c>
      <c r="C10" s="7">
        <f>453054/1000000</f>
        <v>0.453054</v>
      </c>
      <c r="D10" s="7">
        <f>394545/1000000</f>
        <v>0.394545</v>
      </c>
      <c r="E10" s="4"/>
      <c r="F10" s="4"/>
      <c r="G10" s="4"/>
    </row>
    <row r="11" spans="1:7" ht="15">
      <c r="A11" s="2" t="s">
        <v>8</v>
      </c>
      <c r="B11" s="5">
        <f>37213/1000000</f>
        <v>0.037213</v>
      </c>
      <c r="C11" s="5">
        <f>290689/1000000</f>
        <v>0.290689</v>
      </c>
      <c r="D11" s="5">
        <f>303683/1000000</f>
        <v>0.303683</v>
      </c>
      <c r="E11" s="8"/>
      <c r="F11" s="4"/>
      <c r="G11" s="4"/>
    </row>
    <row r="12" spans="1:7" ht="15">
      <c r="A12" s="2" t="s">
        <v>9</v>
      </c>
      <c r="B12" s="7">
        <f>926421/1000000</f>
        <v>0.926421</v>
      </c>
      <c r="C12" s="7">
        <f>286490/1000000</f>
        <v>0.28649</v>
      </c>
      <c r="D12" s="7">
        <f>70753/1000000</f>
        <v>0.070753</v>
      </c>
      <c r="F12" s="4"/>
      <c r="G12" s="4"/>
    </row>
    <row r="13" spans="1:4" ht="15">
      <c r="A13" s="2" t="s">
        <v>10</v>
      </c>
      <c r="B13" s="7">
        <f>3399/1000000</f>
        <v>0.003399</v>
      </c>
      <c r="C13" s="5">
        <f>14916/1000000</f>
        <v>0.014916</v>
      </c>
      <c r="D13" s="5">
        <f>12567/1000000</f>
        <v>0.012567</v>
      </c>
    </row>
    <row r="14" spans="1:4" ht="15">
      <c r="A14" s="9"/>
      <c r="B14" s="2"/>
      <c r="C14" s="2"/>
      <c r="D14" s="2"/>
    </row>
    <row r="15" ht="15">
      <c r="A15" s="10"/>
    </row>
    <row r="30" ht="15">
      <c r="A30" s="11" t="s">
        <v>11</v>
      </c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33" sqref="C33"/>
    </sheetView>
  </sheetViews>
  <sheetFormatPr defaultColWidth="9.140625" defaultRowHeight="15"/>
  <sheetData>
    <row r="1" ht="15">
      <c r="A1" s="26" t="s">
        <v>18</v>
      </c>
    </row>
    <row r="2" spans="1:2" ht="15">
      <c r="A2" s="27" t="s">
        <v>19</v>
      </c>
      <c r="B2" t="s">
        <v>20</v>
      </c>
    </row>
    <row r="3" ht="15">
      <c r="A3" s="27" t="s">
        <v>21</v>
      </c>
    </row>
    <row r="4" spans="1:5" ht="15">
      <c r="A4" s="1" t="s">
        <v>0</v>
      </c>
      <c r="D4" s="21"/>
      <c r="E4" s="20"/>
    </row>
    <row r="5" ht="15">
      <c r="A5" s="19" t="s">
        <v>15</v>
      </c>
    </row>
    <row r="6" ht="15">
      <c r="A6" s="18"/>
    </row>
    <row r="7" spans="1:4" ht="15">
      <c r="A7" s="2"/>
      <c r="B7" s="3" t="s">
        <v>2</v>
      </c>
      <c r="C7" s="3" t="s">
        <v>3</v>
      </c>
      <c r="D7" s="3" t="s">
        <v>4</v>
      </c>
    </row>
    <row r="8" spans="1:8" ht="15">
      <c r="A8" s="2" t="s">
        <v>5</v>
      </c>
      <c r="B8" s="17">
        <v>2.5</v>
      </c>
      <c r="C8" s="17">
        <v>17.6</v>
      </c>
      <c r="D8" s="17">
        <v>16.6</v>
      </c>
      <c r="F8" s="14"/>
      <c r="G8" s="14"/>
      <c r="H8" s="14"/>
    </row>
    <row r="9" spans="1:8" ht="79.5">
      <c r="A9" s="6" t="s">
        <v>6</v>
      </c>
      <c r="B9" s="17">
        <v>0.08</v>
      </c>
      <c r="C9" s="17">
        <v>0.1</v>
      </c>
      <c r="D9" s="17">
        <v>1.8</v>
      </c>
      <c r="F9" s="14"/>
      <c r="G9" s="14"/>
      <c r="H9" s="14"/>
    </row>
    <row r="10" spans="1:8" ht="15">
      <c r="A10" s="2" t="s">
        <v>7</v>
      </c>
      <c r="B10" s="17">
        <f>2378670.30556403/1000000</f>
        <v>2.37867030556403</v>
      </c>
      <c r="C10" s="17">
        <v>7</v>
      </c>
      <c r="D10" s="17">
        <f>5958593.68499986/1000000</f>
        <v>5.95859368499986</v>
      </c>
      <c r="F10" s="15"/>
      <c r="G10" s="15"/>
      <c r="H10" s="15"/>
    </row>
    <row r="11" spans="1:8" ht="15">
      <c r="A11" s="2" t="s">
        <v>8</v>
      </c>
      <c r="B11" s="17">
        <f>3381300/1000000</f>
        <v>3.3813</v>
      </c>
      <c r="C11" s="17">
        <v>9.5</v>
      </c>
      <c r="D11" s="17">
        <f>4576802/1000000</f>
        <v>4.576802</v>
      </c>
      <c r="F11" s="14"/>
      <c r="G11" s="14"/>
      <c r="H11" s="14"/>
    </row>
    <row r="12" spans="1:8" ht="15">
      <c r="A12" s="2" t="s">
        <v>9</v>
      </c>
      <c r="B12" s="17">
        <v>2.4</v>
      </c>
      <c r="C12" s="17">
        <f>2475879.13171794/1000000</f>
        <v>2.47587913171794</v>
      </c>
      <c r="D12" s="17">
        <f>947186.012926777/1000000</f>
        <v>0.947186012926777</v>
      </c>
      <c r="F12" s="15"/>
      <c r="G12" s="15"/>
      <c r="H12" s="15"/>
    </row>
    <row r="13" spans="1:8" ht="15">
      <c r="A13" s="2" t="s">
        <v>10</v>
      </c>
      <c r="B13" s="17">
        <f>3104627/1000000</f>
        <v>3.104627</v>
      </c>
      <c r="C13" s="17">
        <f>3318256/1000000</f>
        <v>3.318256</v>
      </c>
      <c r="D13" s="17">
        <v>0.5</v>
      </c>
      <c r="F13" s="15"/>
      <c r="G13" s="14"/>
      <c r="H13" s="14"/>
    </row>
    <row r="31" ht="15">
      <c r="A31" s="11" t="s">
        <v>14</v>
      </c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I10" sqref="I10"/>
    </sheetView>
  </sheetViews>
  <sheetFormatPr defaultColWidth="9.140625" defaultRowHeight="15"/>
  <sheetData>
    <row r="1" ht="15">
      <c r="A1" s="26" t="s">
        <v>18</v>
      </c>
    </row>
    <row r="2" spans="1:2" ht="15">
      <c r="A2" s="27" t="s">
        <v>19</v>
      </c>
      <c r="B2" t="s">
        <v>20</v>
      </c>
    </row>
    <row r="3" ht="15">
      <c r="A3" s="27" t="s">
        <v>21</v>
      </c>
    </row>
    <row r="4" ht="15">
      <c r="A4" s="1" t="s">
        <v>0</v>
      </c>
    </row>
    <row r="5" ht="15">
      <c r="A5" s="16" t="s">
        <v>13</v>
      </c>
    </row>
    <row r="8" spans="1:8" ht="15">
      <c r="A8" s="2"/>
      <c r="B8" s="3" t="s">
        <v>2</v>
      </c>
      <c r="C8" s="3" t="s">
        <v>3</v>
      </c>
      <c r="D8" s="3" t="s">
        <v>4</v>
      </c>
      <c r="F8" s="14"/>
      <c r="G8" s="14"/>
      <c r="H8" s="14"/>
    </row>
    <row r="9" spans="1:8" ht="15">
      <c r="A9" s="2" t="s">
        <v>5</v>
      </c>
      <c r="B9" s="13">
        <v>0.3</v>
      </c>
      <c r="C9" s="13">
        <v>2</v>
      </c>
      <c r="D9" s="13">
        <v>1.5</v>
      </c>
      <c r="F9" s="14"/>
      <c r="G9" s="14"/>
      <c r="H9" s="14"/>
    </row>
    <row r="10" spans="1:8" ht="79.5">
      <c r="A10" s="6" t="s">
        <v>6</v>
      </c>
      <c r="B10" s="13">
        <f>7345.04281778806/1000000</f>
        <v>0.007345042817788061</v>
      </c>
      <c r="C10" s="13">
        <f>38542.5305653052/1000000</f>
        <v>0.0385425305653052</v>
      </c>
      <c r="D10" s="13">
        <v>0.2</v>
      </c>
      <c r="F10" s="15"/>
      <c r="G10" s="15"/>
      <c r="H10" s="15"/>
    </row>
    <row r="11" spans="1:8" ht="15">
      <c r="A11" s="2" t="s">
        <v>7</v>
      </c>
      <c r="B11" s="13">
        <f>135360.165550111/1000000</f>
        <v>0.13536016555011102</v>
      </c>
      <c r="C11" s="13">
        <v>0.5</v>
      </c>
      <c r="D11" s="13">
        <v>0.6</v>
      </c>
      <c r="F11" s="14"/>
      <c r="G11" s="14"/>
      <c r="H11" s="14"/>
    </row>
    <row r="12" spans="1:8" ht="15">
      <c r="A12" s="2" t="s">
        <v>8</v>
      </c>
      <c r="B12" s="13">
        <v>0.1</v>
      </c>
      <c r="C12" s="13">
        <v>0.5</v>
      </c>
      <c r="D12" s="13">
        <f>327369.55545345/1000000</f>
        <v>0.32736955545345003</v>
      </c>
      <c r="F12" s="15"/>
      <c r="G12" s="15"/>
      <c r="H12" s="15"/>
    </row>
    <row r="13" spans="1:8" ht="15">
      <c r="A13" s="2" t="s">
        <v>9</v>
      </c>
      <c r="B13" s="13">
        <f>55584.3593220881/1000000</f>
        <v>0.0555843593220881</v>
      </c>
      <c r="C13" s="13">
        <f>139477.377786616/1000000</f>
        <v>0.139477377786616</v>
      </c>
      <c r="D13" s="13">
        <f>85068.2253153738/1000000</f>
        <v>0.0850682253153738</v>
      </c>
      <c r="F13" s="15"/>
      <c r="G13" s="14"/>
      <c r="H13" s="14"/>
    </row>
    <row r="14" spans="1:4" ht="15">
      <c r="A14" s="2" t="s">
        <v>10</v>
      </c>
      <c r="B14" s="13">
        <f>87388.0623682318/1000000</f>
        <v>0.0873880623682318</v>
      </c>
      <c r="C14" s="13">
        <f>138686.373175469/1000000</f>
        <v>0.138686373175469</v>
      </c>
      <c r="D14" s="13">
        <f>15011.8051580928/1000000</f>
        <v>0.0150118051580928</v>
      </c>
    </row>
    <row r="15" ht="15.75">
      <c r="A15" s="12"/>
    </row>
    <row r="16" ht="15">
      <c r="A16" s="10"/>
    </row>
    <row r="34" ht="15">
      <c r="A34" s="11" t="s">
        <v>12</v>
      </c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26" t="s">
        <v>18</v>
      </c>
    </row>
    <row r="2" spans="1:2" ht="15">
      <c r="A2" s="27" t="s">
        <v>19</v>
      </c>
      <c r="B2" t="s">
        <v>20</v>
      </c>
    </row>
    <row r="3" ht="15">
      <c r="A3" s="27" t="s">
        <v>21</v>
      </c>
    </row>
    <row r="4" ht="15">
      <c r="A4" s="1" t="s">
        <v>0</v>
      </c>
    </row>
    <row r="5" ht="15">
      <c r="A5" s="2" t="s">
        <v>17</v>
      </c>
    </row>
    <row r="6" ht="15">
      <c r="A6" s="25"/>
    </row>
    <row r="7" spans="2:8" ht="15">
      <c r="B7" s="24"/>
      <c r="C7" s="2"/>
      <c r="D7" s="3" t="s">
        <v>2</v>
      </c>
      <c r="E7" s="3" t="s">
        <v>3</v>
      </c>
      <c r="F7" s="3" t="s">
        <v>4</v>
      </c>
      <c r="G7" s="14"/>
      <c r="H7" s="14"/>
    </row>
    <row r="8" spans="2:8" ht="15">
      <c r="B8" s="24"/>
      <c r="C8" s="2" t="s">
        <v>5</v>
      </c>
      <c r="D8" s="23">
        <f>920778.62/1000000</f>
        <v>0.92077862</v>
      </c>
      <c r="E8" s="23">
        <f>8398986.28/1000000</f>
        <v>8.398986279999999</v>
      </c>
      <c r="F8" s="23">
        <f>7321517.27/1000000</f>
        <v>7.321517269999999</v>
      </c>
      <c r="G8" s="14"/>
      <c r="H8" s="14"/>
    </row>
    <row r="9" spans="2:8" ht="79.5">
      <c r="B9" s="24"/>
      <c r="C9" s="6" t="s">
        <v>6</v>
      </c>
      <c r="D9" s="13">
        <f>20383.82/1000000</f>
        <v>0.02038382</v>
      </c>
      <c r="E9" s="13">
        <f>320206.36/1000000</f>
        <v>0.32020635999999997</v>
      </c>
      <c r="F9" s="13">
        <f>755936.52/1000000</f>
        <v>0.75593652</v>
      </c>
      <c r="G9" s="15"/>
      <c r="H9" s="15"/>
    </row>
    <row r="10" spans="2:8" ht="15">
      <c r="B10" s="24"/>
      <c r="C10" s="2" t="s">
        <v>7</v>
      </c>
      <c r="D10" s="13">
        <f>2030470.67/1000000</f>
        <v>2.03047067</v>
      </c>
      <c r="E10" s="13">
        <f>6567110.9/1000000</f>
        <v>6.5671109</v>
      </c>
      <c r="F10" s="13">
        <f>3345410.88/1000000</f>
        <v>3.3454108799999998</v>
      </c>
      <c r="G10" s="14"/>
      <c r="H10" s="14"/>
    </row>
    <row r="11" spans="2:8" ht="15">
      <c r="B11" s="24"/>
      <c r="C11" s="2" t="s">
        <v>8</v>
      </c>
      <c r="D11" s="13">
        <f>1952663.3/1000000</f>
        <v>1.9526633</v>
      </c>
      <c r="E11" s="13">
        <f>7500394.33/1000000</f>
        <v>7.50039433</v>
      </c>
      <c r="F11" s="13">
        <f>2364694.82/1000000</f>
        <v>2.36469482</v>
      </c>
      <c r="G11" s="15"/>
      <c r="H11" s="15"/>
    </row>
    <row r="12" spans="2:8" ht="15">
      <c r="B12" s="24"/>
      <c r="C12" s="2" t="s">
        <v>9</v>
      </c>
      <c r="D12" s="13">
        <f>2167565.04/1000000</f>
        <v>2.16756504</v>
      </c>
      <c r="E12" s="13">
        <f>1641880.24/1000000</f>
        <v>1.6418802399999999</v>
      </c>
      <c r="F12" s="13">
        <f>278189.35/1000000</f>
        <v>0.27818935</v>
      </c>
      <c r="G12" s="14"/>
      <c r="H12" s="14"/>
    </row>
    <row r="13" spans="3:6" ht="15">
      <c r="C13" s="2" t="s">
        <v>10</v>
      </c>
      <c r="D13" s="23">
        <f>1149792.08/1000000</f>
        <v>1.14979208</v>
      </c>
      <c r="E13" s="23">
        <f>913838.91/1000000</f>
        <v>0.9138389100000001</v>
      </c>
      <c r="F13" s="23">
        <f>112303.92/1000000</f>
        <v>0.11230392</v>
      </c>
    </row>
    <row r="14" ht="15.75">
      <c r="A14" s="12"/>
    </row>
    <row r="15" ht="15">
      <c r="A15" s="10"/>
    </row>
    <row r="29" ht="15">
      <c r="A29" s="22" t="s">
        <v>16</v>
      </c>
    </row>
  </sheetData>
  <sheetProtection/>
  <hyperlinks>
    <hyperlink ref="A1" r:id="rId1" display="http://www.sourceoecd.org/9789264094680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2010-10-11T13:40:05Z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