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2340" yWindow="105" windowWidth="20730" windowHeight="11760" tabRatio="329" firstSheet="2" activeTab="2"/>
  </bookViews>
  <sheets>
    <sheet name="Data 2016" sheetId="28" r:id="rId1"/>
    <sheet name="MixedModesInnov_e" sheetId="26" r:id="rId2"/>
    <sheet name="Figure 7.2" sheetId="27" r:id="rId3"/>
  </sheets>
  <definedNames>
    <definedName name="Data">MixedModesInnov_e!$B$17:$I$53</definedName>
    <definedName name="footnotes" localSheetId="2">'Figure 7.2'!$Q$44:$Q$45</definedName>
    <definedName name="Mixed">'Data 2016'!$A$307:$I$343</definedName>
    <definedName name="NonTech">'Data 2016'!$A$402:$I$439</definedName>
    <definedName name="Notes" localSheetId="2">'Figure 7.2'!$Q$44</definedName>
    <definedName name="Source" localSheetId="2">'Figure 7.2'!$Q$45</definedName>
    <definedName name="Subtitle" localSheetId="2">'Figure 7.2'!$Q$11</definedName>
    <definedName name="Tech">'Data 2016'!$A$210:$I$247</definedName>
    <definedName name="title" localSheetId="2">'Figure 7.2'!$Q$10:$Q$11</definedName>
    <definedName name="Title_" localSheetId="2">'Figure 7.2'!$Q$10</definedName>
  </definedNames>
  <calcPr calcId="162913"/>
</workbook>
</file>

<file path=xl/calcChain.xml><?xml version="1.0" encoding="utf-8"?>
<calcChain xmlns="http://schemas.openxmlformats.org/spreadsheetml/2006/main">
  <c r="C13" i="27" l="1"/>
  <c r="D13" i="27"/>
  <c r="G13" i="27"/>
  <c r="H13" i="27"/>
  <c r="K13" i="27"/>
  <c r="L13" i="27"/>
  <c r="C14" i="27"/>
  <c r="D14" i="27"/>
  <c r="G14" i="27"/>
  <c r="H14" i="27"/>
  <c r="K14" i="27"/>
  <c r="L14" i="27"/>
  <c r="C15" i="27"/>
  <c r="D15" i="27"/>
  <c r="G15" i="27"/>
  <c r="H15" i="27"/>
  <c r="K15" i="27"/>
  <c r="L15" i="27"/>
  <c r="C16" i="27"/>
  <c r="D16" i="27"/>
  <c r="G16" i="27"/>
  <c r="H16" i="27"/>
  <c r="K16" i="27"/>
  <c r="L16" i="27"/>
  <c r="M16" i="27" s="1"/>
  <c r="C17" i="27"/>
  <c r="D17" i="27"/>
  <c r="G17" i="27"/>
  <c r="H17" i="27"/>
  <c r="K17" i="27"/>
  <c r="L17" i="27"/>
  <c r="C18" i="27"/>
  <c r="D18" i="27"/>
  <c r="G18" i="27"/>
  <c r="H18" i="27"/>
  <c r="K18" i="27"/>
  <c r="L18" i="27"/>
  <c r="C19" i="27"/>
  <c r="D19" i="27"/>
  <c r="G19" i="27"/>
  <c r="H19" i="27"/>
  <c r="K19" i="27"/>
  <c r="L19" i="27"/>
  <c r="C20" i="27"/>
  <c r="D20" i="27"/>
  <c r="G20" i="27"/>
  <c r="H20" i="27"/>
  <c r="K20" i="27"/>
  <c r="L20" i="27"/>
  <c r="C21" i="27"/>
  <c r="D21" i="27"/>
  <c r="G21" i="27"/>
  <c r="H21" i="27"/>
  <c r="K21" i="27"/>
  <c r="L21" i="27"/>
  <c r="C22" i="27"/>
  <c r="D22" i="27"/>
  <c r="G22" i="27"/>
  <c r="H22" i="27"/>
  <c r="K22" i="27"/>
  <c r="L22" i="27"/>
  <c r="C23" i="27"/>
  <c r="D23" i="27"/>
  <c r="G23" i="27"/>
  <c r="H23" i="27"/>
  <c r="K23" i="27"/>
  <c r="L23" i="27"/>
  <c r="C24" i="27"/>
  <c r="D24" i="27"/>
  <c r="G24" i="27"/>
  <c r="H24" i="27"/>
  <c r="K24" i="27"/>
  <c r="L24" i="27"/>
  <c r="C25" i="27"/>
  <c r="D25" i="27"/>
  <c r="G25" i="27"/>
  <c r="H25" i="27"/>
  <c r="K25" i="27"/>
  <c r="M25" i="27" s="1"/>
  <c r="L25" i="27"/>
  <c r="C26" i="27"/>
  <c r="D26" i="27"/>
  <c r="G26" i="27"/>
  <c r="H26" i="27"/>
  <c r="K26" i="27"/>
  <c r="L26" i="27"/>
  <c r="C27" i="27"/>
  <c r="D27" i="27"/>
  <c r="G27" i="27"/>
  <c r="H27" i="27"/>
  <c r="K27" i="27"/>
  <c r="L27" i="27"/>
  <c r="C28" i="27"/>
  <c r="D28" i="27"/>
  <c r="G28" i="27"/>
  <c r="H28" i="27"/>
  <c r="K28" i="27"/>
  <c r="L28" i="27"/>
  <c r="M28" i="27" s="1"/>
  <c r="C29" i="27"/>
  <c r="D29" i="27"/>
  <c r="G29" i="27"/>
  <c r="H29" i="27"/>
  <c r="K29" i="27"/>
  <c r="L29" i="27"/>
  <c r="C30" i="27"/>
  <c r="D30" i="27"/>
  <c r="G30" i="27"/>
  <c r="H30" i="27"/>
  <c r="K30" i="27"/>
  <c r="L30" i="27"/>
  <c r="C31" i="27"/>
  <c r="D31" i="27"/>
  <c r="G31" i="27"/>
  <c r="H31" i="27"/>
  <c r="K31" i="27"/>
  <c r="L31" i="27"/>
  <c r="M31" i="27" s="1"/>
  <c r="C32" i="27"/>
  <c r="D32" i="27"/>
  <c r="G32" i="27"/>
  <c r="H32" i="27"/>
  <c r="K32" i="27"/>
  <c r="L32" i="27"/>
  <c r="C33" i="27"/>
  <c r="D33" i="27"/>
  <c r="G33" i="27"/>
  <c r="H33" i="27"/>
  <c r="K33" i="27"/>
  <c r="L33" i="27"/>
  <c r="C34" i="27"/>
  <c r="D34" i="27"/>
  <c r="G34" i="27"/>
  <c r="H34" i="27"/>
  <c r="K34" i="27"/>
  <c r="L34" i="27"/>
  <c r="C35" i="27"/>
  <c r="D35" i="27"/>
  <c r="G35" i="27"/>
  <c r="H35" i="27"/>
  <c r="K35" i="27"/>
  <c r="L35" i="27"/>
  <c r="C36" i="27"/>
  <c r="D36" i="27"/>
  <c r="G36" i="27"/>
  <c r="H36" i="27"/>
  <c r="K36" i="27"/>
  <c r="L36" i="27"/>
  <c r="C37" i="27"/>
  <c r="D37" i="27"/>
  <c r="G37" i="27"/>
  <c r="H37" i="27"/>
  <c r="K37" i="27"/>
  <c r="L37" i="27"/>
  <c r="C38" i="27"/>
  <c r="D38" i="27"/>
  <c r="G38" i="27"/>
  <c r="H38" i="27"/>
  <c r="K38" i="27"/>
  <c r="L38" i="27"/>
  <c r="C39" i="27"/>
  <c r="D39" i="27"/>
  <c r="G39" i="27"/>
  <c r="H39" i="27"/>
  <c r="K39" i="27"/>
  <c r="L39" i="27"/>
  <c r="C40" i="27"/>
  <c r="D40" i="27"/>
  <c r="G40" i="27"/>
  <c r="H40" i="27"/>
  <c r="K40" i="27"/>
  <c r="L40" i="27"/>
  <c r="C41" i="27"/>
  <c r="D41" i="27"/>
  <c r="G41" i="27"/>
  <c r="H41" i="27"/>
  <c r="K41" i="27"/>
  <c r="M41" i="27" s="1"/>
  <c r="L41" i="27"/>
  <c r="C42" i="27"/>
  <c r="D42" i="27"/>
  <c r="G42" i="27"/>
  <c r="H42" i="27"/>
  <c r="K42" i="27"/>
  <c r="L42" i="27"/>
  <c r="C43" i="27"/>
  <c r="D43" i="27"/>
  <c r="G43" i="27"/>
  <c r="H43" i="27"/>
  <c r="K43" i="27"/>
  <c r="L43" i="27"/>
  <c r="C44" i="27"/>
  <c r="D44" i="27"/>
  <c r="G44" i="27"/>
  <c r="H44" i="27"/>
  <c r="K44" i="27"/>
  <c r="L44" i="27"/>
  <c r="C45" i="27"/>
  <c r="D45" i="27"/>
  <c r="G45" i="27"/>
  <c r="H45" i="27"/>
  <c r="K45" i="27"/>
  <c r="L45" i="27"/>
  <c r="M33" i="27" l="1"/>
  <c r="M13" i="27"/>
  <c r="M17" i="27"/>
  <c r="M44" i="27"/>
  <c r="M42" i="27"/>
  <c r="M36" i="27"/>
  <c r="M34" i="27"/>
  <c r="M39" i="27"/>
  <c r="M26" i="27"/>
  <c r="M24" i="27"/>
  <c r="M20" i="27"/>
  <c r="M18" i="27"/>
  <c r="M23" i="27"/>
  <c r="M15" i="27"/>
  <c r="M40" i="27"/>
  <c r="M32" i="27"/>
  <c r="M37" i="27"/>
  <c r="M35" i="27"/>
  <c r="M30" i="27"/>
  <c r="M21" i="27"/>
  <c r="M19" i="27"/>
  <c r="M14" i="27"/>
  <c r="M45" i="27"/>
  <c r="M43" i="27"/>
  <c r="M38" i="27"/>
  <c r="M29" i="27"/>
  <c r="M27" i="27"/>
  <c r="M22" i="27"/>
  <c r="M49" i="27"/>
  <c r="M48" i="27"/>
  <c r="M47" i="27"/>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I439" i="28"/>
  <c r="H439" i="28"/>
  <c r="G439" i="28"/>
  <c r="I438" i="28"/>
  <c r="H438" i="28"/>
  <c r="G438" i="28"/>
  <c r="I437" i="28"/>
  <c r="H437" i="28"/>
  <c r="G437" i="28"/>
  <c r="I436" i="28"/>
  <c r="H436" i="28"/>
  <c r="G436" i="28"/>
  <c r="I435" i="28"/>
  <c r="H435" i="28"/>
  <c r="G435" i="28"/>
  <c r="I434" i="28"/>
  <c r="H434" i="28"/>
  <c r="G434" i="28"/>
  <c r="I433" i="28"/>
  <c r="H433" i="28"/>
  <c r="G433" i="28"/>
  <c r="I432" i="28"/>
  <c r="H432" i="28"/>
  <c r="G432" i="28"/>
  <c r="I431" i="28"/>
  <c r="H431" i="28"/>
  <c r="G431" i="28"/>
  <c r="I430" i="28"/>
  <c r="H430" i="28"/>
  <c r="G430" i="28"/>
  <c r="I429" i="28"/>
  <c r="H429" i="28"/>
  <c r="G429" i="28"/>
  <c r="I428" i="28"/>
  <c r="H428" i="28"/>
  <c r="G428" i="28"/>
  <c r="I427" i="28"/>
  <c r="H427" i="28"/>
  <c r="G427" i="28"/>
  <c r="I426" i="28"/>
  <c r="H426" i="28"/>
  <c r="G426" i="28"/>
  <c r="I425" i="28"/>
  <c r="H425" i="28"/>
  <c r="G425" i="28"/>
  <c r="I424" i="28"/>
  <c r="H424" i="28"/>
  <c r="G424" i="28"/>
  <c r="I423" i="28"/>
  <c r="H423" i="28"/>
  <c r="G423" i="28"/>
  <c r="I422" i="28"/>
  <c r="H422" i="28"/>
  <c r="G422" i="28"/>
  <c r="I421" i="28"/>
  <c r="H421" i="28"/>
  <c r="G421" i="28"/>
  <c r="I420" i="28"/>
  <c r="H420" i="28"/>
  <c r="G420" i="28"/>
  <c r="I419" i="28"/>
  <c r="H419" i="28"/>
  <c r="G419" i="28"/>
  <c r="I418" i="28"/>
  <c r="H418" i="28"/>
  <c r="G418" i="28"/>
  <c r="I417" i="28"/>
  <c r="H417" i="28"/>
  <c r="G417" i="28"/>
  <c r="I416" i="28"/>
  <c r="H416" i="28"/>
  <c r="G416" i="28"/>
  <c r="I415" i="28"/>
  <c r="H415" i="28"/>
  <c r="G415" i="28"/>
  <c r="I414" i="28"/>
  <c r="H414" i="28"/>
  <c r="G414" i="28"/>
  <c r="I413" i="28"/>
  <c r="H413" i="28"/>
  <c r="G413" i="28"/>
  <c r="I412" i="28"/>
  <c r="H412" i="28"/>
  <c r="G412" i="28"/>
  <c r="I411" i="28"/>
  <c r="H411" i="28"/>
  <c r="G411" i="28"/>
  <c r="I410" i="28"/>
  <c r="H410" i="28"/>
  <c r="G410" i="28"/>
  <c r="I409" i="28"/>
  <c r="H409" i="28"/>
  <c r="G409" i="28"/>
  <c r="I408" i="28"/>
  <c r="H408" i="28"/>
  <c r="G408" i="28"/>
  <c r="I407" i="28"/>
  <c r="H407" i="28"/>
  <c r="G407" i="28"/>
  <c r="I406" i="28"/>
  <c r="H406" i="28"/>
  <c r="G406" i="28"/>
  <c r="I405" i="28"/>
  <c r="H405" i="28"/>
  <c r="G405" i="28"/>
  <c r="I404" i="28"/>
  <c r="H404" i="28"/>
  <c r="G404" i="28"/>
  <c r="I403" i="28"/>
  <c r="H403" i="28"/>
  <c r="G403" i="28"/>
  <c r="I343" i="28"/>
  <c r="H343" i="28"/>
  <c r="G343" i="28"/>
  <c r="I342" i="28"/>
  <c r="H342" i="28"/>
  <c r="G342" i="28"/>
  <c r="I341" i="28"/>
  <c r="H341" i="28"/>
  <c r="G341" i="28"/>
  <c r="I340" i="28"/>
  <c r="H340" i="28"/>
  <c r="G340" i="28"/>
  <c r="I339" i="28"/>
  <c r="H339" i="28"/>
  <c r="G339" i="28"/>
  <c r="I338" i="28"/>
  <c r="H338" i="28"/>
  <c r="G338" i="28"/>
  <c r="I337" i="28"/>
  <c r="H337" i="28"/>
  <c r="G337" i="28"/>
  <c r="I336" i="28"/>
  <c r="H336" i="28"/>
  <c r="G336" i="28"/>
  <c r="I335" i="28"/>
  <c r="H335" i="28"/>
  <c r="G335" i="28"/>
  <c r="I334" i="28"/>
  <c r="H334" i="28"/>
  <c r="G334" i="28"/>
  <c r="I333" i="28"/>
  <c r="H333" i="28"/>
  <c r="G333" i="28"/>
  <c r="I332" i="28"/>
  <c r="H332" i="28"/>
  <c r="G332" i="28"/>
  <c r="I331" i="28"/>
  <c r="H331" i="28"/>
  <c r="G331" i="28"/>
  <c r="I330" i="28"/>
  <c r="H330" i="28"/>
  <c r="G330" i="28"/>
  <c r="I329" i="28"/>
  <c r="H329" i="28"/>
  <c r="G329" i="28"/>
  <c r="I328" i="28"/>
  <c r="H328" i="28"/>
  <c r="G328" i="28"/>
  <c r="I327" i="28"/>
  <c r="H327" i="28"/>
  <c r="G327" i="28"/>
  <c r="I326" i="28"/>
  <c r="H326" i="28"/>
  <c r="G326" i="28"/>
  <c r="I325" i="28"/>
  <c r="H325" i="28"/>
  <c r="G325" i="28"/>
  <c r="I324" i="28"/>
  <c r="H324" i="28"/>
  <c r="G324" i="28"/>
  <c r="I323" i="28"/>
  <c r="H323" i="28"/>
  <c r="G323" i="28"/>
  <c r="I322" i="28"/>
  <c r="H322" i="28"/>
  <c r="G322" i="28"/>
  <c r="I321" i="28"/>
  <c r="H321" i="28"/>
  <c r="G321" i="28"/>
  <c r="I320" i="28"/>
  <c r="H320" i="28"/>
  <c r="G320" i="28"/>
  <c r="I319" i="28"/>
  <c r="H319" i="28"/>
  <c r="G319" i="28"/>
  <c r="I318" i="28"/>
  <c r="H318" i="28"/>
  <c r="G318" i="28"/>
  <c r="I317" i="28"/>
  <c r="H317" i="28"/>
  <c r="G317" i="28"/>
  <c r="I316" i="28"/>
  <c r="H316" i="28"/>
  <c r="G316" i="28"/>
  <c r="I315" i="28"/>
  <c r="H315" i="28"/>
  <c r="G315" i="28"/>
  <c r="I314" i="28"/>
  <c r="H314" i="28"/>
  <c r="G314" i="28"/>
  <c r="I313" i="28"/>
  <c r="H313" i="28"/>
  <c r="G313" i="28"/>
  <c r="I312" i="28"/>
  <c r="H312" i="28"/>
  <c r="G312" i="28"/>
  <c r="I311" i="28"/>
  <c r="H311" i="28"/>
  <c r="G311" i="28"/>
  <c r="I310" i="28"/>
  <c r="H310" i="28"/>
  <c r="G310" i="28"/>
  <c r="I309" i="28"/>
  <c r="H309" i="28"/>
  <c r="G309" i="28"/>
  <c r="I308" i="28"/>
  <c r="H308" i="28"/>
  <c r="G308" i="28"/>
  <c r="I307" i="28"/>
  <c r="H307" i="28"/>
  <c r="G307" i="28"/>
  <c r="I247" i="28"/>
  <c r="H247" i="28"/>
  <c r="G247" i="28"/>
  <c r="I246" i="28"/>
  <c r="H246" i="28"/>
  <c r="G246" i="28"/>
  <c r="I245" i="28"/>
  <c r="H245" i="28"/>
  <c r="G245" i="28"/>
  <c r="I244" i="28"/>
  <c r="H244" i="28"/>
  <c r="G244" i="28"/>
  <c r="I243" i="28"/>
  <c r="H243" i="28"/>
  <c r="G243" i="28"/>
  <c r="I242" i="28"/>
  <c r="H242" i="28"/>
  <c r="G242" i="28"/>
  <c r="I241" i="28"/>
  <c r="H241" i="28"/>
  <c r="G241" i="28"/>
  <c r="I240" i="28"/>
  <c r="H240" i="28"/>
  <c r="G240" i="28"/>
  <c r="I239" i="28"/>
  <c r="H239" i="28"/>
  <c r="G239" i="28"/>
  <c r="I238" i="28"/>
  <c r="H238" i="28"/>
  <c r="G238" i="28"/>
  <c r="I237" i="28"/>
  <c r="H237" i="28"/>
  <c r="G237" i="28"/>
  <c r="I236" i="28"/>
  <c r="H236" i="28"/>
  <c r="G236" i="28"/>
  <c r="I235" i="28"/>
  <c r="H235" i="28"/>
  <c r="G235" i="28"/>
  <c r="I234" i="28"/>
  <c r="H234" i="28"/>
  <c r="G234" i="28"/>
  <c r="I233" i="28"/>
  <c r="H233" i="28"/>
  <c r="G233" i="28"/>
  <c r="I232" i="28"/>
  <c r="H232" i="28"/>
  <c r="G232" i="28"/>
  <c r="I231" i="28"/>
  <c r="H231" i="28"/>
  <c r="G231" i="28"/>
  <c r="I230" i="28"/>
  <c r="H230" i="28"/>
  <c r="G230" i="28"/>
  <c r="I229" i="28"/>
  <c r="H229" i="28"/>
  <c r="G229" i="28"/>
  <c r="I228" i="28"/>
  <c r="H228" i="28"/>
  <c r="G228" i="28"/>
  <c r="I227" i="28"/>
  <c r="H227" i="28"/>
  <c r="G227" i="28"/>
  <c r="I226" i="28"/>
  <c r="H226" i="28"/>
  <c r="G226" i="28"/>
  <c r="I225" i="28"/>
  <c r="H225" i="28"/>
  <c r="G225" i="28"/>
  <c r="I224" i="28"/>
  <c r="H224" i="28"/>
  <c r="G224" i="28"/>
  <c r="I223" i="28"/>
  <c r="H223" i="28"/>
  <c r="G223" i="28"/>
  <c r="I222" i="28"/>
  <c r="H222" i="28"/>
  <c r="G222" i="28"/>
  <c r="I221" i="28"/>
  <c r="H221" i="28"/>
  <c r="G221" i="28"/>
  <c r="I220" i="28"/>
  <c r="H220" i="28"/>
  <c r="G220" i="28"/>
  <c r="I219" i="28"/>
  <c r="H219" i="28"/>
  <c r="G219" i="28"/>
  <c r="I218" i="28"/>
  <c r="H218" i="28"/>
  <c r="G218" i="28"/>
  <c r="I217" i="28"/>
  <c r="H217" i="28"/>
  <c r="G217" i="28"/>
  <c r="I216" i="28"/>
  <c r="H216" i="28"/>
  <c r="G216" i="28"/>
  <c r="I215" i="28"/>
  <c r="H215" i="28"/>
  <c r="G215" i="28"/>
  <c r="I214" i="28"/>
  <c r="H214" i="28"/>
  <c r="G214" i="28"/>
  <c r="I213" i="28"/>
  <c r="H213" i="28"/>
  <c r="G213" i="28"/>
  <c r="I212" i="28"/>
  <c r="H212" i="28"/>
  <c r="G212" i="28"/>
  <c r="I211" i="28"/>
  <c r="H211" i="28"/>
  <c r="G211" i="28"/>
  <c r="I151" i="28"/>
  <c r="H151" i="28"/>
  <c r="G151" i="28"/>
  <c r="I150" i="28"/>
  <c r="H150" i="28"/>
  <c r="G150" i="28"/>
  <c r="I149" i="28"/>
  <c r="H149" i="28"/>
  <c r="G149" i="28"/>
  <c r="I148" i="28"/>
  <c r="H148" i="28"/>
  <c r="G148" i="28"/>
  <c r="I147" i="28"/>
  <c r="H147" i="28"/>
  <c r="G147" i="28"/>
  <c r="I146" i="28"/>
  <c r="H146" i="28"/>
  <c r="G146" i="28"/>
  <c r="I145" i="28"/>
  <c r="H145" i="28"/>
  <c r="G145" i="28"/>
  <c r="I144" i="28"/>
  <c r="H144" i="28"/>
  <c r="G144" i="28"/>
  <c r="I143" i="28"/>
  <c r="H143" i="28"/>
  <c r="G143" i="28"/>
  <c r="I142" i="28"/>
  <c r="H142" i="28"/>
  <c r="G142" i="28"/>
  <c r="I141" i="28"/>
  <c r="H141" i="28"/>
  <c r="G141" i="28"/>
  <c r="I140" i="28"/>
  <c r="H140" i="28"/>
  <c r="G140" i="28"/>
  <c r="I139" i="28"/>
  <c r="H139" i="28"/>
  <c r="G139" i="28"/>
  <c r="I138" i="28"/>
  <c r="H138" i="28"/>
  <c r="G138" i="28"/>
  <c r="I137" i="28"/>
  <c r="H137" i="28"/>
  <c r="G137" i="28"/>
  <c r="I136" i="28"/>
  <c r="H136" i="28"/>
  <c r="G136" i="28"/>
  <c r="I135" i="28"/>
  <c r="H135" i="28"/>
  <c r="G135" i="28"/>
  <c r="I134" i="28"/>
  <c r="H134" i="28"/>
  <c r="G134" i="28"/>
  <c r="I133" i="28"/>
  <c r="H133" i="28"/>
  <c r="G133" i="28"/>
  <c r="I132" i="28"/>
  <c r="H132" i="28"/>
  <c r="G132" i="28"/>
  <c r="I131" i="28"/>
  <c r="H131" i="28"/>
  <c r="G131" i="28"/>
  <c r="I130" i="28"/>
  <c r="H130" i="28"/>
  <c r="G130" i="28"/>
  <c r="I129" i="28"/>
  <c r="H129" i="28"/>
  <c r="G129" i="28"/>
  <c r="I128" i="28"/>
  <c r="H128" i="28"/>
  <c r="G128" i="28"/>
  <c r="I127" i="28"/>
  <c r="H127" i="28"/>
  <c r="G127" i="28"/>
  <c r="I126" i="28"/>
  <c r="H126" i="28"/>
  <c r="G126" i="28"/>
  <c r="I125" i="28"/>
  <c r="H125" i="28"/>
  <c r="G125" i="28"/>
  <c r="I124" i="28"/>
  <c r="H124" i="28"/>
  <c r="G124" i="28"/>
  <c r="I123" i="28"/>
  <c r="H123" i="28"/>
  <c r="G123" i="28"/>
  <c r="I122" i="28"/>
  <c r="H122" i="28"/>
  <c r="G122" i="28"/>
  <c r="I121" i="28"/>
  <c r="H121" i="28"/>
  <c r="G121" i="28"/>
  <c r="I120" i="28"/>
  <c r="H120" i="28"/>
  <c r="G120" i="28"/>
  <c r="I119" i="28"/>
  <c r="H119" i="28"/>
  <c r="G119" i="28"/>
  <c r="I118" i="28"/>
  <c r="H118" i="28"/>
  <c r="G118" i="28"/>
  <c r="I117" i="28"/>
  <c r="H117" i="28"/>
  <c r="G117" i="28"/>
  <c r="I116" i="28"/>
  <c r="H116" i="28"/>
  <c r="G116" i="28"/>
  <c r="I115" i="28"/>
  <c r="H115" i="28"/>
  <c r="G115"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alcChain>
</file>

<file path=xl/sharedStrings.xml><?xml version="1.0" encoding="utf-8"?>
<sst xmlns="http://schemas.openxmlformats.org/spreadsheetml/2006/main" count="1316" uniqueCount="158">
  <si>
    <t>Austria</t>
  </si>
  <si>
    <t>Belgium</t>
  </si>
  <si>
    <t>Bulgaria</t>
  </si>
  <si>
    <t>Switzerland</t>
  </si>
  <si>
    <t>Cyprus</t>
  </si>
  <si>
    <t>Czech Republic</t>
  </si>
  <si>
    <t>Germany</t>
  </si>
  <si>
    <t>Denmark</t>
  </si>
  <si>
    <t>Spain</t>
  </si>
  <si>
    <t>Estonia</t>
  </si>
  <si>
    <t>Finland</t>
  </si>
  <si>
    <t>France</t>
  </si>
  <si>
    <t>United Kingdom</t>
  </si>
  <si>
    <t>Greece</t>
  </si>
  <si>
    <t>Croatia</t>
  </si>
  <si>
    <t>Hungary</t>
  </si>
  <si>
    <t>Ireland</t>
  </si>
  <si>
    <t>Iceland</t>
  </si>
  <si>
    <t>Italy</t>
  </si>
  <si>
    <t>Japan</t>
  </si>
  <si>
    <t>Lithuania</t>
  </si>
  <si>
    <t>Luxembourg</t>
  </si>
  <si>
    <t>Latvia</t>
  </si>
  <si>
    <t>Malta</t>
  </si>
  <si>
    <t>Netherlands</t>
  </si>
  <si>
    <t>Norway</t>
  </si>
  <si>
    <t>New Zealand</t>
  </si>
  <si>
    <t>Poland</t>
  </si>
  <si>
    <t>Portugal</t>
  </si>
  <si>
    <t>Romania</t>
  </si>
  <si>
    <t>Slovak Republic</t>
  </si>
  <si>
    <t>Slovenia</t>
  </si>
  <si>
    <t>Sweden</t>
  </si>
  <si>
    <t>Turkey</t>
  </si>
  <si>
    <t>Brazil</t>
  </si>
  <si>
    <t>For Estonia, CIS-2014 data were the subject of a methodological review. This causes a break in series when comparing them to previous CIS editions.</t>
  </si>
  <si>
    <t>International comparability may be limited due to differences in innovation survey methodologies and country-specific response patterns. European countries follow harmonised survey guidelines with the Community Innovation Survey. Please see www.oecd.org/sti/inno-stats.htm and chapter notes for more details.</t>
  </si>
  <si>
    <t>LTU</t>
  </si>
  <si>
    <t>Colombia Manufacturing (2013-14)</t>
  </si>
  <si>
    <t>COL Manu.</t>
  </si>
  <si>
    <t>Colombia Services (2014-15)</t>
  </si>
  <si>
    <t>COL Serv.</t>
  </si>
  <si>
    <t>MORE DATA</t>
  </si>
  <si>
    <t>EST</t>
  </si>
  <si>
    <t>Chile (2013-14)</t>
  </si>
  <si>
    <t>CHL</t>
  </si>
  <si>
    <t>Korea (2013-15)</t>
  </si>
  <si>
    <t>KOR</t>
  </si>
  <si>
    <t>BRA</t>
  </si>
  <si>
    <t>POL</t>
  </si>
  <si>
    <t>ESP</t>
  </si>
  <si>
    <t>LVA</t>
  </si>
  <si>
    <t>HUN</t>
  </si>
  <si>
    <t>SVK</t>
  </si>
  <si>
    <t>JPN</t>
  </si>
  <si>
    <t>NZL</t>
  </si>
  <si>
    <t>GBR</t>
  </si>
  <si>
    <t>DNK</t>
  </si>
  <si>
    <t>DEU</t>
  </si>
  <si>
    <t>CZE</t>
  </si>
  <si>
    <t>PRT</t>
  </si>
  <si>
    <t>CHE</t>
  </si>
  <si>
    <t>GRC</t>
  </si>
  <si>
    <t>TUR</t>
  </si>
  <si>
    <t>ITA</t>
  </si>
  <si>
    <t>SVN</t>
  </si>
  <si>
    <t>AUS</t>
  </si>
  <si>
    <t>FRA</t>
  </si>
  <si>
    <t>LUX</t>
  </si>
  <si>
    <t>SWE</t>
  </si>
  <si>
    <t>NLD</t>
  </si>
  <si>
    <t>FIN</t>
  </si>
  <si>
    <t>AUT</t>
  </si>
  <si>
    <t>IRL</t>
  </si>
  <si>
    <t>NOR</t>
  </si>
  <si>
    <t>BEL</t>
  </si>
  <si>
    <t>SMEs</t>
  </si>
  <si>
    <t>Large businesses</t>
  </si>
  <si>
    <t>Total</t>
  </si>
  <si>
    <t>Yes</t>
  </si>
  <si>
    <t>NOTES</t>
  </si>
  <si>
    <t>OECD, based on the 2017 OECD survey of national innovation statistics and the Eurostat, Community Innovation Survey (CIS-2014), http://oe.cd/inno-stats, June 2017.</t>
  </si>
  <si>
    <t>SOURCE</t>
  </si>
  <si>
    <t>As a percentage of all businesses in each size category, within the scope of national innovation surveys</t>
  </si>
  <si>
    <t>SUBTITLE</t>
  </si>
  <si>
    <t>TITLE</t>
  </si>
  <si>
    <t>FIGURE</t>
  </si>
  <si>
    <t>Disclaimer: http://oe.cd/disclaimer</t>
  </si>
  <si>
    <t>Version PAC - Last updated: 25-Sep-2017</t>
  </si>
  <si>
    <t>Chapter 4. INNOVATION IN FIRMS</t>
  </si>
  <si>
    <t>ISL</t>
  </si>
  <si>
    <t>Graph 4.5.1 Innovation types, by business size, 2012-14</t>
  </si>
  <si>
    <t>4.5.1</t>
  </si>
  <si>
    <t>Innovation types, by business size, 2012-14</t>
  </si>
  <si>
    <t>Product or process innovation only</t>
  </si>
  <si>
    <t>Product or process and marketing or organisational innovation</t>
  </si>
  <si>
    <t>Marketing or organisational innovation only</t>
  </si>
  <si>
    <t>Australia (2014/15)</t>
  </si>
  <si>
    <t>Size is calculated on the basis of numbers of persons employed. SMEs are defined as businesses with 10 to 249employees and large firms as businesses with 250 employees or more.</t>
  </si>
  <si>
    <t>For countries following the Eurostat CIS 2012 the data include ongoing or abandoned innovative activities. The Industry core coverage includes ISIC Rev.4 Sections and Divisions B, C, D, E, G46, H, J, K and M71-72-73. Only enterprises with 10 or more employees are covered.</t>
  </si>
  <si>
    <t>For Australia, data come from the Business Characteristics Survey (BCS) and refer to financial year 2014/15. The data include ongoing or abandoned innovative activities. The sectoral and size coverage of enterprises matches the CIS scope.</t>
  </si>
  <si>
    <t xml:space="preserve">For Brazil, data come from the Brazil Innovation Survey 2014 (PINTEC) and refer to 2012-14. The data do not include ongoing or abandoned innovative activities. The industries surveyed differ from the CIS core coverage. ISIC Rev.4 Section E is not included and only selected services are covered (Divisions and groups: 592, 61, 62, 631, 71 and 72).   </t>
  </si>
  <si>
    <t>For Chile, data come from the Chilean Innovation Survey 2015 and refer to 2013-14. The data do not include ongoing or abandoned innovative activities. The survey covers firms with more than UF 2 400 in annual revenue, no cut-off by size is applied. Sectoral coverage is larger for the industrial sector and besides CIS core activities includes: ISIC Rev.3 Sections A, Agriculture, hunting and forestry; B, Fishing and F, Construction. The services covered are ISIC Rev.3 (G,I,J and K).</t>
  </si>
  <si>
    <t>For Colombia, data come from the Survey of Development and Technological Innovation in the Manufacturing Sector 2013-14 and from the Survey of Development and Technological Innovation in the Service Sector 2014-15. Data refer to 2013-14 for manufacturing and to 2014-15 for services. The data do not include ongoing or abandoned innovative activities. The size of the enterprise surveyed varies according to the sector. For ISIC Rev.4: Sections D and E, data are collected for firms with 20 employees or more. For Division 46, data are collected for firms with 20 employees or more. For Section H, Division 49 is not available and Division 51 and 53 are collected respectively for firms with 20 and 40 employees or more. For section J, Division 63 is not entirely available (only 631 is surveyed) and data for Divisions 59, 60 and 61 are collected for firms with 40 employees or more, while data for Divisions 62 and 631 are collected for firms with 75 employees or more. For Section K, only groups 6411 and 6412 are available on a census basis. Divisions 71 and 73 are not surveyed. Division 72 is collected on a census basis.</t>
  </si>
  <si>
    <t>For Japan, data come from the Japanese National Innovation Survey (J-NIS 2015). Data refer to the financial years 2012/13, 2013/14 and 2014/15. The data include ongoing or abandoned innovative activities. The sectoral and size coverage of enterprises matches the CIS scope.</t>
  </si>
  <si>
    <t>For Korea, data come from the Korean Innovation Survey. The survey is carried out separately for manufacturing and services, but both sets of data refer to 2013-15. Data do not include ongoing or abandoned innovative activities. The phrasing of the question on product innovation is slightly different from the guidelines given in the Oslo Manual. As a result the introduction of new services by manufacturing firms or of new goods by service firms might be under reported. Sectoral coverage is smaller than CIS for the industrial sector and includes ISIC Rev.4 Section C Manufacturing only. All services are covered except for Section (O) Public administration and defence; compulsory social security.</t>
  </si>
  <si>
    <t>For New Zealand, data come from the Business Operation Survey (BOS) and refer to the financial years 2012/13 and 2013/14, and firms with six or more employees with an annual Goods and Services Tax (GST) turnover figure greater than NZD 30 000. Data do not include ongoing or abandoned innovative activities. The sectoral and size coverage of enterprises matches the CIS scope.</t>
  </si>
  <si>
    <t>For Switzerland, data come from the Survey of Innovation Activities in the Swiss Economy and refer to 2012-14. The data include ongoing or abandoned innovative activities. The sectoral and size coverage of enterprises matches the CIS scope.</t>
  </si>
  <si>
    <t>Large firms</t>
  </si>
  <si>
    <t>Last update</t>
  </si>
  <si>
    <t>Extracted on</t>
  </si>
  <si>
    <t>Source of data</t>
  </si>
  <si>
    <t>Eurostat</t>
  </si>
  <si>
    <t>ENTERPR</t>
  </si>
  <si>
    <t>Product and/or process innovative enterprises only (including enterprises with abandoned/suspended or on-going innovation activities)</t>
  </si>
  <si>
    <t>NACE_R2</t>
  </si>
  <si>
    <t>Innovation core activities (Com.Reg. 995/2012)</t>
  </si>
  <si>
    <t>TIME</t>
  </si>
  <si>
    <t>2016</t>
  </si>
  <si>
    <t>UNIT</t>
  </si>
  <si>
    <t>Number</t>
  </si>
  <si>
    <t>GEO/SIZECLAS</t>
  </si>
  <si>
    <t>From 10 to 49 employees</t>
  </si>
  <si>
    <t>From 50 to 249 employees</t>
  </si>
  <si>
    <t>250 employees or more</t>
  </si>
  <si>
    <t>European Union - 28 countries</t>
  </si>
  <si>
    <t>European Union - 15 countries (1995-2004)</t>
  </si>
  <si>
    <t>Czechia</t>
  </si>
  <si>
    <t>Germany (until 1990 former territory of the FRG)</t>
  </si>
  <si>
    <t>Slovakia</t>
  </si>
  <si>
    <t>Montenegro</t>
  </si>
  <si>
    <t>:</t>
  </si>
  <si>
    <t>North Macedonia</t>
  </si>
  <si>
    <t>Serbia</t>
  </si>
  <si>
    <t>Special value:</t>
  </si>
  <si>
    <t>not available</t>
  </si>
  <si>
    <t>Percentage</t>
  </si>
  <si>
    <t>Product and/or process and organisation and/or marketing innovative enterprises only (including enterprises with abandoned/suspended or on-going innovation activities)</t>
  </si>
  <si>
    <t>Organisation and/or marketing innovative enterprises only</t>
  </si>
  <si>
    <t>Basic economic information on the enterprises by NACE Rev. 2 activity and size class [inn_cis10_bas]</t>
  </si>
  <si>
    <t>INDIC_INN</t>
  </si>
  <si>
    <t>Number of enterprises in the population in 2016</t>
  </si>
  <si>
    <t>Enterprises that have either introduced an innovation or have any kind of innovation activity (including enterprises with abandoned/suspended or on-going innovation activities)</t>
  </si>
  <si>
    <t>ROU</t>
  </si>
  <si>
    <t>CYP</t>
  </si>
  <si>
    <t>MLT</t>
  </si>
  <si>
    <t>BGR</t>
  </si>
  <si>
    <t>HRV</t>
  </si>
  <si>
    <t>EU15</t>
  </si>
  <si>
    <t>EU28</t>
  </si>
  <si>
    <t>Percentage of innovative firms in each size category by mode of innovation, 2016 or latest available year</t>
  </si>
  <si>
    <r>
      <rPr>
        <i/>
        <sz val="10"/>
        <color theme="1"/>
        <rFont val="Arial"/>
        <family val="2"/>
      </rPr>
      <t>Note:</t>
    </r>
    <r>
      <rPr>
        <sz val="10"/>
        <color theme="1"/>
        <rFont val="Arial"/>
        <family val="2"/>
      </rPr>
      <t xml:space="preserve"> Size is calculated on the basis of numbers of persons employed. SMEs are defined as businesses with 10 to 249 employees and large firms as businesses with 250 employees or more. International comparability may be limited due to differences in innovation survey methodologies and country-specific response patterns. Data for non-EU countries are drawn from the OECD STI Scoreboard 2017 based on the 2017 OECD survey of national innovation statistics and national sources, http://oe.cd/inno-stats, June 2017 and refer to 2012-14. Please refer to http://dx.doi.org/10.1787/888933619353 for further information.</t>
    </r>
  </si>
  <si>
    <r>
      <rPr>
        <i/>
        <sz val="10"/>
        <color theme="1"/>
        <rFont val="Arial"/>
        <family val="2"/>
      </rPr>
      <t>Source:</t>
    </r>
    <r>
      <rPr>
        <sz val="10"/>
        <color theme="1"/>
        <rFont val="Arial"/>
        <family val="2"/>
      </rPr>
      <t xml:space="preserve"> Eurostat Community Innovation Survey (CIS-2016), February 2019 and OECD STI Scoreboard 2017.</t>
    </r>
  </si>
  <si>
    <t xml:space="preserve">Figure 2.20. SMEs struggle combining innovation modes that require larger knowledge endowment </t>
  </si>
  <si>
    <t>SME and Entrepreneurship Policy in Ireland - © OECD 2019</t>
  </si>
  <si>
    <t>Chapter 2</t>
  </si>
  <si>
    <t>Figure 2.20. Innovation types, by business size, 2012-14</t>
  </si>
  <si>
    <t>Version 1 - Last updated: 23-Sep-2019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</si>
</sst>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0"/>
    <numFmt numFmtId="166" formatCode="0.0"/>
    <numFmt numFmtId="167" formatCode="#,##0.0;#,##0.0"/>
    <numFmt numFmtId="168" formatCode="#,##0.0000000000000"/>
    <numFmt numFmtId="169" formatCode="#,##0.0;[Red]#,##0.0"/>
    <numFmt numFmtId="170" formatCode="_-[$€-2]* #,##0.00_-;\-[$€-2]* #,##0.00_-;_-[$€-2]* &quot;-&quot;??_-"/>
    <numFmt numFmtId="171" formatCode="dd\.mm\.yy"/>
  </numFmts>
  <fonts count="19" x14ac:knownFonts="1">
    <font>
      <sz val="10"/>
      <color theme="1"/>
      <name val="Arial"/>
      <family val="2"/>
    </font>
    <font>
      <sz val="10"/>
      <color rgb="FF000000"/>
      <name val="Arial Narrow"/>
      <family val="2"/>
    </font>
    <font>
      <sz val="9"/>
      <name val="Arial"/>
      <family val="2"/>
    </font>
    <font>
      <sz val="10"/>
      <name val="Arial"/>
      <family val="2"/>
    </font>
    <font>
      <sz val="9"/>
      <color theme="0"/>
      <name val="Arial"/>
      <family val="2"/>
    </font>
    <font>
      <sz val="9"/>
      <color theme="1"/>
      <name val="Arial"/>
      <family val="2"/>
    </font>
    <font>
      <sz val="9"/>
      <color rgb="FFFF0000"/>
      <name val="Arial"/>
      <family val="2"/>
    </font>
    <font>
      <sz val="9"/>
      <color rgb="FF000000"/>
      <name val="Arial Narrow"/>
      <family val="2"/>
    </font>
    <font>
      <b/>
      <sz val="9"/>
      <color rgb="FFFF0000"/>
      <name val="Arial"/>
      <family val="2"/>
    </font>
    <font>
      <sz val="10"/>
      <color rgb="FF010000"/>
      <name val="Arial"/>
      <family val="2"/>
    </font>
    <font>
      <u/>
      <sz val="9"/>
      <color theme="10"/>
      <name val="Arial"/>
      <family val="2"/>
    </font>
    <font>
      <sz val="9"/>
      <name val="Arial Narrow"/>
      <family val="2"/>
    </font>
    <font>
      <sz val="9"/>
      <color theme="1"/>
      <name val="Arial Narrow"/>
      <family val="2"/>
    </font>
    <font>
      <sz val="11"/>
      <name val="Arial"/>
      <family val="2"/>
    </font>
    <font>
      <sz val="11"/>
      <name val="Arial"/>
      <family val="2"/>
    </font>
    <font>
      <b/>
      <sz val="10"/>
      <name val="Arial"/>
      <family val="2"/>
    </font>
    <font>
      <b/>
      <sz val="10"/>
      <color theme="1"/>
      <name val="Arial"/>
      <family val="2"/>
    </font>
    <font>
      <i/>
      <sz val="10"/>
      <color theme="1"/>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44"/>
        <bgColor indexed="64"/>
      </patternFill>
    </fill>
    <fill>
      <patternFill patternType="solid">
        <fgColor theme="0" tint="-0.14999847407452621"/>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2" fillId="0" borderId="0"/>
    <xf numFmtId="0" fontId="3" fillId="0" borderId="0" applyNumberFormat="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3" fillId="0" borderId="0"/>
    <xf numFmtId="0" fontId="3" fillId="0" borderId="0"/>
    <xf numFmtId="164" fontId="3" fillId="0" borderId="0" applyFont="0" applyFill="0" applyBorder="0" applyAlignment="0" applyProtection="0"/>
    <xf numFmtId="170" fontId="3" fillId="0" borderId="0" applyFont="0" applyFill="0" applyBorder="0" applyAlignment="0" applyProtection="0"/>
    <xf numFmtId="0" fontId="13" fillId="0" borderId="0"/>
    <xf numFmtId="0" fontId="14" fillId="0" borderId="0"/>
    <xf numFmtId="0" fontId="18" fillId="0" borderId="0" applyNumberFormat="0" applyFill="0" applyBorder="0" applyAlignment="0" applyProtection="0"/>
  </cellStyleXfs>
  <cellXfs count="95">
    <xf numFmtId="0" fontId="0" fillId="0" borderId="0" xfId="0"/>
    <xf numFmtId="0" fontId="1" fillId="0" borderId="0" xfId="0" applyFont="1"/>
    <xf numFmtId="0" fontId="2" fillId="0" borderId="0" xfId="1"/>
    <xf numFmtId="0" fontId="2" fillId="0" borderId="0" xfId="2" applyFont="1" applyAlignment="1">
      <alignment vertical="top" wrapText="1"/>
    </xf>
    <xf numFmtId="0" fontId="2" fillId="0" borderId="0" xfId="1" applyFont="1" applyBorder="1" applyAlignment="1">
      <alignment vertical="top" wrapText="1"/>
    </xf>
    <xf numFmtId="0" fontId="2" fillId="0" borderId="0" xfId="1" applyFill="1"/>
    <xf numFmtId="0" fontId="2" fillId="0" borderId="0" xfId="1" applyAlignment="1"/>
    <xf numFmtId="165" fontId="4" fillId="0" borderId="0" xfId="1" applyNumberFormat="1" applyFont="1"/>
    <xf numFmtId="0" fontId="7" fillId="0" borderId="0" xfId="1" applyFont="1"/>
    <xf numFmtId="0" fontId="5" fillId="0" borderId="0" xfId="1" applyFont="1"/>
    <xf numFmtId="0" fontId="8" fillId="0" borderId="0" xfId="1" applyFont="1" applyAlignment="1"/>
    <xf numFmtId="0" fontId="9" fillId="2" borderId="0" xfId="1" applyFont="1" applyFill="1" applyAlignment="1"/>
    <xf numFmtId="0" fontId="10" fillId="2" borderId="0" xfId="3" applyFill="1" applyAlignment="1" applyProtection="1"/>
    <xf numFmtId="0" fontId="2" fillId="0" borderId="0" xfId="1" applyFont="1" applyFill="1"/>
    <xf numFmtId="0" fontId="2" fillId="0" borderId="0" xfId="1" applyFont="1"/>
    <xf numFmtId="167" fontId="2" fillId="0" borderId="0" xfId="1" applyNumberFormat="1"/>
    <xf numFmtId="166" fontId="2" fillId="0" borderId="0" xfId="1" applyNumberFormat="1"/>
    <xf numFmtId="166" fontId="2" fillId="0" borderId="0" xfId="1" applyNumberFormat="1" applyFont="1" applyFill="1"/>
    <xf numFmtId="0" fontId="12" fillId="0" borderId="0" xfId="1" applyFont="1"/>
    <xf numFmtId="0" fontId="11" fillId="0" borderId="0" xfId="1" applyFont="1" applyAlignment="1">
      <alignment horizontal="center" vertical="center" wrapText="1"/>
    </xf>
    <xf numFmtId="0" fontId="2" fillId="0" borderId="0" xfId="1" applyAlignment="1">
      <alignment horizontal="center" vertical="center" wrapText="1"/>
    </xf>
    <xf numFmtId="168" fontId="4" fillId="0" borderId="0" xfId="1" applyNumberFormat="1" applyFont="1"/>
    <xf numFmtId="169" fontId="11" fillId="0" borderId="0" xfId="1" applyNumberFormat="1" applyFont="1" applyFill="1" applyAlignment="1">
      <alignment horizontal="left"/>
    </xf>
    <xf numFmtId="167" fontId="11" fillId="0" borderId="0" xfId="1" applyNumberFormat="1" applyFont="1" applyAlignment="1">
      <alignment horizontal="right"/>
    </xf>
    <xf numFmtId="167" fontId="2" fillId="0" borderId="0" xfId="1" applyNumberFormat="1" applyFont="1" applyAlignment="1">
      <alignment horizontal="right"/>
    </xf>
    <xf numFmtId="169" fontId="4" fillId="0" borderId="0" xfId="1" applyNumberFormat="1" applyFont="1" applyFill="1"/>
    <xf numFmtId="169" fontId="2" fillId="0" borderId="0" xfId="1" applyNumberFormat="1"/>
    <xf numFmtId="169" fontId="11" fillId="0" borderId="0" xfId="1" applyNumberFormat="1" applyFont="1" applyAlignment="1">
      <alignment horizontal="left"/>
    </xf>
    <xf numFmtId="169" fontId="7" fillId="0" borderId="0" xfId="1" applyNumberFormat="1" applyFont="1"/>
    <xf numFmtId="169" fontId="2" fillId="0" borderId="0" xfId="1" applyNumberFormat="1" applyAlignment="1">
      <alignment horizontal="left"/>
    </xf>
    <xf numFmtId="169" fontId="2" fillId="0" borderId="0" xfId="1" applyNumberFormat="1" applyFont="1" applyAlignment="1">
      <alignment horizontal="left"/>
    </xf>
    <xf numFmtId="0" fontId="7" fillId="0" borderId="0" xfId="1" applyFont="1" applyAlignment="1"/>
    <xf numFmtId="169" fontId="2" fillId="0" borderId="0" xfId="1" applyNumberFormat="1" applyFont="1" applyFill="1" applyAlignment="1">
      <alignment horizontal="left"/>
    </xf>
    <xf numFmtId="165" fontId="6" fillId="0" borderId="0" xfId="1" applyNumberFormat="1" applyFont="1"/>
    <xf numFmtId="169" fontId="2" fillId="0" borderId="0" xfId="1" applyNumberFormat="1" applyAlignment="1">
      <alignment horizontal="center"/>
    </xf>
    <xf numFmtId="169" fontId="2" fillId="0" borderId="0" xfId="1" applyNumberFormat="1" applyAlignment="1"/>
    <xf numFmtId="169" fontId="2" fillId="0" borderId="0" xfId="1" applyNumberFormat="1" applyFont="1" applyAlignment="1">
      <alignment horizontal="left" vertical="top" wrapText="1"/>
    </xf>
    <xf numFmtId="165" fontId="2" fillId="0" borderId="0" xfId="1" applyNumberFormat="1"/>
    <xf numFmtId="0" fontId="2" fillId="0" borderId="0" xfId="1" applyAlignment="1">
      <alignment vertical="center"/>
    </xf>
    <xf numFmtId="0" fontId="2" fillId="0" borderId="0" xfId="1" applyBorder="1" applyAlignment="1">
      <alignment horizontal="center" vertical="center"/>
    </xf>
    <xf numFmtId="0" fontId="11" fillId="0" borderId="0" xfId="1" applyFont="1" applyBorder="1" applyAlignment="1">
      <alignment horizontal="center" vertical="center" wrapText="1"/>
    </xf>
    <xf numFmtId="167" fontId="2" fillId="0" borderId="0" xfId="1" applyNumberFormat="1" applyFont="1" applyBorder="1" applyAlignment="1">
      <alignment horizontal="right"/>
    </xf>
    <xf numFmtId="0" fontId="2" fillId="0" borderId="0" xfId="1" applyBorder="1" applyAlignment="1">
      <alignment vertical="center"/>
    </xf>
    <xf numFmtId="0" fontId="2" fillId="0" borderId="0" xfId="1" applyFont="1" applyFill="1" applyAlignment="1">
      <alignment horizontal="left" vertical="top" wrapText="1"/>
    </xf>
    <xf numFmtId="0" fontId="2" fillId="0" borderId="0" xfId="1" applyFont="1" applyAlignment="1">
      <alignment horizontal="left" vertical="top" wrapText="1"/>
    </xf>
    <xf numFmtId="0" fontId="2" fillId="0" borderId="0" xfId="2" applyFont="1" applyFill="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left" wrapText="1"/>
    </xf>
    <xf numFmtId="0" fontId="2" fillId="0" borderId="0" xfId="1" applyFont="1" applyBorder="1" applyAlignment="1">
      <alignment horizontal="left" vertical="top" wrapText="1"/>
    </xf>
    <xf numFmtId="0" fontId="2" fillId="0" borderId="0" xfId="1" applyAlignment="1">
      <alignment horizontal="center" vertical="center"/>
    </xf>
    <xf numFmtId="169" fontId="2" fillId="0" borderId="0" xfId="1" applyNumberFormat="1" applyFont="1" applyAlignment="1">
      <alignment horizontal="left" vertical="top" wrapText="1"/>
    </xf>
    <xf numFmtId="0" fontId="2" fillId="3" borderId="0" xfId="1" applyFill="1" applyAlignment="1"/>
    <xf numFmtId="2" fontId="0" fillId="0" borderId="0" xfId="0" applyNumberFormat="1"/>
    <xf numFmtId="0" fontId="2" fillId="0" borderId="0" xfId="2" applyFont="1" applyAlignment="1">
      <alignment horizontal="left" wrapText="1"/>
    </xf>
    <xf numFmtId="0" fontId="0" fillId="0" borderId="0" xfId="0" applyFill="1"/>
    <xf numFmtId="0" fontId="1" fillId="0" borderId="0" xfId="0" applyFont="1" applyFill="1"/>
    <xf numFmtId="0" fontId="3" fillId="0" borderId="0" xfId="9" applyNumberFormat="1" applyFont="1" applyFill="1" applyBorder="1" applyAlignment="1"/>
    <xf numFmtId="0" fontId="3" fillId="0" borderId="0" xfId="9" applyFont="1"/>
    <xf numFmtId="0" fontId="3" fillId="5" borderId="1" xfId="9" applyNumberFormat="1" applyFont="1" applyFill="1" applyBorder="1" applyAlignment="1"/>
    <xf numFmtId="3" fontId="3" fillId="0" borderId="1" xfId="9" applyNumberFormat="1" applyFont="1" applyFill="1" applyBorder="1" applyAlignment="1"/>
    <xf numFmtId="165" fontId="3" fillId="0" borderId="1" xfId="9" applyNumberFormat="1" applyFont="1" applyFill="1" applyBorder="1" applyAlignment="1"/>
    <xf numFmtId="166" fontId="3" fillId="0" borderId="0" xfId="9" applyNumberFormat="1" applyFont="1"/>
    <xf numFmtId="0" fontId="14" fillId="0" borderId="0" xfId="10"/>
    <xf numFmtId="0" fontId="3" fillId="0" borderId="0" xfId="10" applyNumberFormat="1" applyFont="1" applyFill="1" applyBorder="1" applyAlignment="1"/>
    <xf numFmtId="171" fontId="3" fillId="0" borderId="0" xfId="10" applyNumberFormat="1" applyFont="1" applyFill="1" applyBorder="1" applyAlignment="1"/>
    <xf numFmtId="0" fontId="3" fillId="5" borderId="1" xfId="10" applyNumberFormat="1" applyFont="1" applyFill="1" applyBorder="1" applyAlignment="1"/>
    <xf numFmtId="3" fontId="3" fillId="0" borderId="1" xfId="10" applyNumberFormat="1" applyFont="1" applyFill="1" applyBorder="1" applyAlignment="1"/>
    <xf numFmtId="0" fontId="3" fillId="0" borderId="1" xfId="10" applyNumberFormat="1" applyFont="1" applyFill="1" applyBorder="1" applyAlignment="1"/>
    <xf numFmtId="165" fontId="3" fillId="0" borderId="1" xfId="10" applyNumberFormat="1" applyFont="1" applyFill="1" applyBorder="1" applyAlignment="1"/>
    <xf numFmtId="166" fontId="15" fillId="0" borderId="0" xfId="9" applyNumberFormat="1" applyFont="1"/>
    <xf numFmtId="3" fontId="3" fillId="0" borderId="0" xfId="9" applyNumberFormat="1" applyFont="1"/>
    <xf numFmtId="0" fontId="3" fillId="6" borderId="0" xfId="9" applyFont="1" applyFill="1"/>
    <xf numFmtId="0" fontId="3" fillId="6" borderId="0" xfId="9" applyNumberFormat="1" applyFont="1" applyFill="1" applyBorder="1" applyAlignment="1"/>
    <xf numFmtId="169" fontId="2" fillId="4" borderId="0" xfId="1" applyNumberFormat="1" applyFont="1" applyFill="1" applyAlignment="1">
      <alignment horizontal="left"/>
    </xf>
    <xf numFmtId="167" fontId="11" fillId="4" borderId="0" xfId="1" applyNumberFormat="1" applyFont="1" applyFill="1" applyAlignment="1">
      <alignment horizontal="right"/>
    </xf>
    <xf numFmtId="169" fontId="2" fillId="4" borderId="0" xfId="1" applyNumberFormat="1" applyFill="1" applyAlignment="1">
      <alignment horizontal="left"/>
    </xf>
    <xf numFmtId="169" fontId="11" fillId="4" borderId="0" xfId="1" applyNumberFormat="1" applyFont="1" applyFill="1" applyAlignment="1">
      <alignment horizontal="left"/>
    </xf>
    <xf numFmtId="169" fontId="2" fillId="0" borderId="0" xfId="1" applyNumberFormat="1" applyFont="1" applyAlignment="1">
      <alignment horizontal="left" vertical="top"/>
    </xf>
    <xf numFmtId="0" fontId="2" fillId="0" borderId="0" xfId="1" applyFont="1" applyBorder="1" applyAlignment="1">
      <alignment horizontal="left" vertical="top"/>
    </xf>
    <xf numFmtId="0" fontId="2" fillId="0" borderId="0" xfId="2" applyFont="1" applyFill="1" applyAlignment="1">
      <alignment horizontal="left" vertical="top"/>
    </xf>
    <xf numFmtId="0" fontId="2" fillId="0" borderId="0" xfId="2" applyFont="1" applyAlignment="1">
      <alignment horizontal="left" vertical="top"/>
    </xf>
    <xf numFmtId="0" fontId="2" fillId="0" borderId="0" xfId="1" applyFont="1" applyAlignment="1">
      <alignment horizontal="left" vertical="top"/>
    </xf>
    <xf numFmtId="0" fontId="2" fillId="0" borderId="0" xfId="1" applyFont="1" applyFill="1" applyAlignment="1">
      <alignment horizontal="left" vertical="top"/>
    </xf>
    <xf numFmtId="0" fontId="16" fillId="0" borderId="0" xfId="0" applyFont="1" applyAlignment="1"/>
    <xf numFmtId="0" fontId="2" fillId="0" borderId="0" xfId="1" applyFont="1" applyAlignment="1">
      <alignment horizontal="left" vertical="top" wrapText="1"/>
    </xf>
    <xf numFmtId="0" fontId="2" fillId="0" borderId="0" xfId="1" applyFont="1" applyFill="1" applyAlignment="1">
      <alignment horizontal="left" vertical="top" wrapText="1"/>
    </xf>
    <xf numFmtId="0" fontId="2" fillId="0" borderId="0" xfId="2" applyFont="1" applyFill="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left" wrapText="1"/>
    </xf>
    <xf numFmtId="0" fontId="2" fillId="0" borderId="0" xfId="1" applyFont="1" applyBorder="1" applyAlignment="1">
      <alignment horizontal="left" vertical="top" wrapText="1"/>
    </xf>
    <xf numFmtId="0" fontId="2" fillId="0" borderId="0" xfId="1" applyAlignment="1">
      <alignment horizontal="center" vertical="center"/>
    </xf>
    <xf numFmtId="169" fontId="2" fillId="0" borderId="0" xfId="1" applyNumberFormat="1" applyFont="1" applyAlignment="1">
      <alignment horizontal="left" vertical="top" wrapText="1"/>
    </xf>
    <xf numFmtId="0" fontId="9" fillId="2" borderId="0" xfId="9" applyFont="1" applyFill="1" applyAlignment="1"/>
    <xf numFmtId="0" fontId="18" fillId="2" borderId="0" xfId="11" applyFill="1" applyAlignment="1"/>
    <xf numFmtId="0" fontId="9" fillId="2" borderId="0" xfId="0" applyFont="1" applyFill="1" applyAlignment="1"/>
  </cellXfs>
  <cellStyles count="12">
    <cellStyle name="Comma 2" xfId="7"/>
    <cellStyle name="Euro" xfId="8"/>
    <cellStyle name="Hyperlink" xfId="11" builtinId="8"/>
    <cellStyle name="Hyperlink 2" xfId="3"/>
    <cellStyle name="Normal" xfId="0" builtinId="0"/>
    <cellStyle name="Normal 2" xfId="1"/>
    <cellStyle name="Normal 2 2" xfId="2"/>
    <cellStyle name="Normal 3" xfId="4"/>
    <cellStyle name="Normal 4" xfId="5"/>
    <cellStyle name="Normal 5" xfId="9"/>
    <cellStyle name="Normal 6" xfId="10"/>
    <cellStyle name="Normal 9 2"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F81BD"/>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43693866663845E-2"/>
          <c:y val="7.6744710168361915E-2"/>
          <c:w val="0.86127380577214663"/>
          <c:h val="0.87857954648400172"/>
        </c:manualLayout>
      </c:layout>
      <c:barChart>
        <c:barDir val="bar"/>
        <c:grouping val="stacked"/>
        <c:varyColors val="0"/>
        <c:ser>
          <c:idx val="0"/>
          <c:order val="0"/>
          <c:tx>
            <c:strRef>
              <c:f>MixedModesInnov_e!$C$17</c:f>
              <c:strCache>
                <c:ptCount val="1"/>
                <c:pt idx="0">
                  <c:v>Product or process innovation only</c:v>
                </c:pt>
              </c:strCache>
            </c:strRef>
          </c:tx>
          <c:spPr>
            <a:solidFill>
              <a:srgbClr val="006BB6"/>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MixedModesInnov_e!$C$18:$C$49</c:f>
              <c:numCache>
                <c:formatCode>#,##0.0;#,##0.0</c:formatCode>
                <c:ptCount val="32"/>
                <c:pt idx="0">
                  <c:v>4.5887090807013999</c:v>
                </c:pt>
                <c:pt idx="1">
                  <c:v>8.0268859998231008</c:v>
                </c:pt>
                <c:pt idx="2">
                  <c:v>5.2867690731390002</c:v>
                </c:pt>
                <c:pt idx="3">
                  <c:v>9.0361445783132996</c:v>
                </c:pt>
                <c:pt idx="4">
                  <c:v>10.588901472253999</c:v>
                </c:pt>
                <c:pt idx="5">
                  <c:v>8.0823431887262007</c:v>
                </c:pt>
                <c:pt idx="6">
                  <c:v>9.7813580476389994</c:v>
                </c:pt>
                <c:pt idx="7">
                  <c:v>14.351581588848999</c:v>
                </c:pt>
                <c:pt idx="8">
                  <c:v>8.7285491419657006</c:v>
                </c:pt>
                <c:pt idx="9">
                  <c:v>9.6121350824491998</c:v>
                </c:pt>
                <c:pt idx="10">
                  <c:v>10.996993987975999</c:v>
                </c:pt>
                <c:pt idx="11">
                  <c:v>6.9498504293899002</c:v>
                </c:pt>
                <c:pt idx="12">
                  <c:v>13.321960297766999</c:v>
                </c:pt>
                <c:pt idx="13">
                  <c:v>14.046869048853999</c:v>
                </c:pt>
                <c:pt idx="14">
                  <c:v>10.280305253889001</c:v>
                </c:pt>
                <c:pt idx="15">
                  <c:v>10.238141400844</c:v>
                </c:pt>
                <c:pt idx="16">
                  <c:v>18.169128765848999</c:v>
                </c:pt>
                <c:pt idx="17">
                  <c:v>15.473871204216</c:v>
                </c:pt>
                <c:pt idx="18">
                  <c:v>16.969180168108</c:v>
                </c:pt>
                <c:pt idx="19">
                  <c:v>21.901115639537</c:v>
                </c:pt>
                <c:pt idx="20">
                  <c:v>13.502385659289001</c:v>
                </c:pt>
                <c:pt idx="21">
                  <c:v>13.485975958786</c:v>
                </c:pt>
                <c:pt idx="22">
                  <c:v>14.340588988476</c:v>
                </c:pt>
                <c:pt idx="23">
                  <c:v>11.937945386895001</c:v>
                </c:pt>
                <c:pt idx="24">
                  <c:v>7.3227611940298996</c:v>
                </c:pt>
                <c:pt idx="25">
                  <c:v>14.451846299481</c:v>
                </c:pt>
                <c:pt idx="26">
                  <c:v>18.092338100660001</c:v>
                </c:pt>
                <c:pt idx="27">
                  <c:v>9.8980203959208009</c:v>
                </c:pt>
                <c:pt idx="28">
                  <c:v>22.309875289646001</c:v>
                </c:pt>
                <c:pt idx="29">
                  <c:v>16.546095344091999</c:v>
                </c:pt>
                <c:pt idx="30">
                  <c:v>4.7929351804801001</c:v>
                </c:pt>
                <c:pt idx="31">
                  <c:v>12.815224777949</c:v>
                </c:pt>
              </c:numCache>
            </c:numRef>
          </c:val>
          <c:extLst>
            <c:ext xmlns:c16="http://schemas.microsoft.com/office/drawing/2014/chart" uri="{C3380CC4-5D6E-409C-BE32-E72D297353CC}">
              <c16:uniqueId val="{00000000-C4A4-4162-8325-76FF904E5E2C}"/>
            </c:ext>
          </c:extLst>
        </c:ser>
        <c:ser>
          <c:idx val="1"/>
          <c:order val="1"/>
          <c:tx>
            <c:strRef>
              <c:f>MixedModesInnov_e!$D$17</c:f>
              <c:strCache>
                <c:ptCount val="1"/>
                <c:pt idx="0">
                  <c:v>Product or process and marketing or organisational innovation</c:v>
                </c:pt>
              </c:strCache>
            </c:strRef>
          </c:tx>
          <c:spPr>
            <a:solidFill>
              <a:srgbClr val="7FA8D9"/>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MixedModesInnov_e!$D$18:$D$49</c:f>
              <c:numCache>
                <c:formatCode>#,##0.0;#,##0.0</c:formatCode>
                <c:ptCount val="32"/>
                <c:pt idx="0">
                  <c:v>6.1409356948541003</c:v>
                </c:pt>
                <c:pt idx="1">
                  <c:v>6.1731670646502002</c:v>
                </c:pt>
                <c:pt idx="2">
                  <c:v>7.3850198336844999</c:v>
                </c:pt>
                <c:pt idx="3">
                  <c:v>8.0439404677533997</c:v>
                </c:pt>
                <c:pt idx="4">
                  <c:v>9.2015855039638002</c:v>
                </c:pt>
                <c:pt idx="5">
                  <c:v>10.652113843603001</c:v>
                </c:pt>
                <c:pt idx="6">
                  <c:v>12.48839947506</c:v>
                </c:pt>
                <c:pt idx="7">
                  <c:v>19.301922423488001</c:v>
                </c:pt>
                <c:pt idx="8">
                  <c:v>19.196567862715</c:v>
                </c:pt>
                <c:pt idx="9">
                  <c:v>17.891934340971002</c:v>
                </c:pt>
                <c:pt idx="10">
                  <c:v>20.265531062124001</c:v>
                </c:pt>
                <c:pt idx="11">
                  <c:v>26.724827278454001</c:v>
                </c:pt>
                <c:pt idx="12">
                  <c:v>22.913625748066</c:v>
                </c:pt>
                <c:pt idx="13">
                  <c:v>19.664948763064999</c:v>
                </c:pt>
                <c:pt idx="14">
                  <c:v>27.788376871147999</c:v>
                </c:pt>
                <c:pt idx="15">
                  <c:v>27.169483483789001</c:v>
                </c:pt>
                <c:pt idx="16">
                  <c:v>25.125043619867</c:v>
                </c:pt>
                <c:pt idx="17">
                  <c:v>28.514639928080999</c:v>
                </c:pt>
                <c:pt idx="18">
                  <c:v>30.198562553295002</c:v>
                </c:pt>
                <c:pt idx="19">
                  <c:v>24.469968301017001</c:v>
                </c:pt>
                <c:pt idx="20">
                  <c:v>25.950919333502</c:v>
                </c:pt>
                <c:pt idx="21">
                  <c:v>31.848883800801001</c:v>
                </c:pt>
                <c:pt idx="22">
                  <c:v>34.186939820743</c:v>
                </c:pt>
                <c:pt idx="23">
                  <c:v>30.548022955162001</c:v>
                </c:pt>
                <c:pt idx="24">
                  <c:v>40.205223880597003</c:v>
                </c:pt>
                <c:pt idx="25">
                  <c:v>26.011890571752001</c:v>
                </c:pt>
                <c:pt idx="26">
                  <c:v>33.743475717579997</c:v>
                </c:pt>
                <c:pt idx="27">
                  <c:v>30.953809238152001</c:v>
                </c:pt>
                <c:pt idx="28">
                  <c:v>36.205056106641997</c:v>
                </c:pt>
                <c:pt idx="29">
                  <c:v>34.532863414333001</c:v>
                </c:pt>
                <c:pt idx="30">
                  <c:v>30.346780892361998</c:v>
                </c:pt>
                <c:pt idx="31">
                  <c:v>39.540007298563999</c:v>
                </c:pt>
              </c:numCache>
            </c:numRef>
          </c:val>
          <c:extLst>
            <c:ext xmlns:c16="http://schemas.microsoft.com/office/drawing/2014/chart" uri="{C3380CC4-5D6E-409C-BE32-E72D297353CC}">
              <c16:uniqueId val="{00000001-C4A4-4162-8325-76FF904E5E2C}"/>
            </c:ext>
          </c:extLst>
        </c:ser>
        <c:ser>
          <c:idx val="2"/>
          <c:order val="2"/>
          <c:tx>
            <c:strRef>
              <c:f>MixedModesInnov_e!$E$17</c:f>
              <c:strCache>
                <c:ptCount val="1"/>
                <c:pt idx="0">
                  <c:v>Marketing or organisational innovation only</c:v>
                </c:pt>
              </c:strCache>
            </c:strRef>
          </c:tx>
          <c:spPr>
            <a:solidFill>
              <a:srgbClr val="00AACC"/>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MixedModesInnov_e!$E$18:$E$49</c:f>
              <c:numCache>
                <c:formatCode>#,##0.0;#,##0.0</c:formatCode>
                <c:ptCount val="32"/>
                <c:pt idx="0">
                  <c:v>4.9190004134367999</c:v>
                </c:pt>
                <c:pt idx="1">
                  <c:v>5.2127000972849</c:v>
                </c:pt>
                <c:pt idx="2">
                  <c:v>11.581521354775001</c:v>
                </c:pt>
                <c:pt idx="3">
                  <c:v>7.1793054571225996</c:v>
                </c:pt>
                <c:pt idx="4">
                  <c:v>5.8323895809739996</c:v>
                </c:pt>
                <c:pt idx="5">
                  <c:v>11.785023487150999</c:v>
                </c:pt>
                <c:pt idx="6">
                  <c:v>13.034906367117999</c:v>
                </c:pt>
                <c:pt idx="7">
                  <c:v>6.4339741411625999</c:v>
                </c:pt>
                <c:pt idx="8">
                  <c:v>14.687987519501</c:v>
                </c:pt>
                <c:pt idx="9">
                  <c:v>16.559462118193998</c:v>
                </c:pt>
                <c:pt idx="10">
                  <c:v>12.925851703407</c:v>
                </c:pt>
                <c:pt idx="11">
                  <c:v>13.571617332703999</c:v>
                </c:pt>
                <c:pt idx="12">
                  <c:v>11.681688804554</c:v>
                </c:pt>
                <c:pt idx="13">
                  <c:v>14.478570501105001</c:v>
                </c:pt>
                <c:pt idx="14">
                  <c:v>12.356912239507</c:v>
                </c:pt>
                <c:pt idx="15">
                  <c:v>13.351140852613</c:v>
                </c:pt>
                <c:pt idx="16">
                  <c:v>9.9744096777946005</c:v>
                </c:pt>
                <c:pt idx="17">
                  <c:v>9.2920293819693995</c:v>
                </c:pt>
                <c:pt idx="18">
                  <c:v>7.0654160068217999</c:v>
                </c:pt>
                <c:pt idx="19">
                  <c:v>8.0400148203037993</c:v>
                </c:pt>
                <c:pt idx="20">
                  <c:v>15.669545312663001</c:v>
                </c:pt>
                <c:pt idx="21">
                  <c:v>11.402404121350999</c:v>
                </c:pt>
                <c:pt idx="22">
                  <c:v>8.8348271446862991</c:v>
                </c:pt>
                <c:pt idx="23">
                  <c:v>15.507346913035001</c:v>
                </c:pt>
                <c:pt idx="24">
                  <c:v>12.313432835821001</c:v>
                </c:pt>
                <c:pt idx="25">
                  <c:v>19.435488604010999</c:v>
                </c:pt>
                <c:pt idx="26">
                  <c:v>11.393181394917001</c:v>
                </c:pt>
                <c:pt idx="27">
                  <c:v>23.395320935813</c:v>
                </c:pt>
                <c:pt idx="28">
                  <c:v>5.9595407326408001</c:v>
                </c:pt>
                <c:pt idx="29">
                  <c:v>14.557441414704</c:v>
                </c:pt>
                <c:pt idx="30">
                  <c:v>36.149800141260002</c:v>
                </c:pt>
                <c:pt idx="31">
                  <c:v>22.602420802466</c:v>
                </c:pt>
              </c:numCache>
            </c:numRef>
          </c:val>
          <c:extLst>
            <c:ext xmlns:c16="http://schemas.microsoft.com/office/drawing/2014/chart" uri="{C3380CC4-5D6E-409C-BE32-E72D297353CC}">
              <c16:uniqueId val="{00000002-C4A4-4162-8325-76FF904E5E2C}"/>
            </c:ext>
          </c:extLst>
        </c:ser>
        <c:ser>
          <c:idx val="3"/>
          <c:order val="3"/>
          <c:tx>
            <c:strRef>
              <c:f>MixedModesInnov_e!$F$17</c:f>
              <c:strCache>
                <c:ptCount val="1"/>
                <c:pt idx="0">
                  <c:v>Product or process innovation only</c:v>
                </c:pt>
              </c:strCache>
            </c:strRef>
          </c:tx>
          <c:spPr>
            <a:solidFill>
              <a:srgbClr val="006BB6"/>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MixedModesInnov_e!$F$18:$F$49</c:f>
              <c:numCache>
                <c:formatCode>#,##0.0;#,##0.0</c:formatCode>
                <c:ptCount val="32"/>
                <c:pt idx="0">
                  <c:v>-8.871128537273</c:v>
                </c:pt>
                <c:pt idx="1">
                  <c:v>-20.749665327978999</c:v>
                </c:pt>
                <c:pt idx="2">
                  <c:v>-12.726570066343999</c:v>
                </c:pt>
                <c:pt idx="3">
                  <c:v>-14.590163934426</c:v>
                </c:pt>
                <c:pt idx="4">
                  <c:v>-12.149532710280001</c:v>
                </c:pt>
                <c:pt idx="5">
                  <c:v>-18.872549019608002</c:v>
                </c:pt>
                <c:pt idx="6">
                  <c:v>-19.229208638677999</c:v>
                </c:pt>
                <c:pt idx="7">
                  <c:v>-22.360030828671999</c:v>
                </c:pt>
                <c:pt idx="8">
                  <c:v>-14.364640883978</c:v>
                </c:pt>
                <c:pt idx="9">
                  <c:v>-9.1486109904840998</c:v>
                </c:pt>
                <c:pt idx="10">
                  <c:v>-11.585365853659001</c:v>
                </c:pt>
                <c:pt idx="11">
                  <c:v>-6.7473043383037004</c:v>
                </c:pt>
                <c:pt idx="12">
                  <c:v>-16.783831282952999</c:v>
                </c:pt>
                <c:pt idx="13">
                  <c:v>-17.577853156899</c:v>
                </c:pt>
                <c:pt idx="14">
                  <c:v>-11.627906976744001</c:v>
                </c:pt>
                <c:pt idx="15">
                  <c:v>-11.611097186879</c:v>
                </c:pt>
                <c:pt idx="16">
                  <c:v>-16.449511400651001</c:v>
                </c:pt>
                <c:pt idx="17">
                  <c:v>-20.679149213848</c:v>
                </c:pt>
                <c:pt idx="18">
                  <c:v>-15.258855585831</c:v>
                </c:pt>
                <c:pt idx="19">
                  <c:v>-25.316455696203001</c:v>
                </c:pt>
                <c:pt idx="20">
                  <c:v>-16.829109811565999</c:v>
                </c:pt>
                <c:pt idx="21">
                  <c:v>-17.105263157894999</c:v>
                </c:pt>
                <c:pt idx="22">
                  <c:v>-11.111111111111001</c:v>
                </c:pt>
                <c:pt idx="23">
                  <c:v>-7.7411167512689998</c:v>
                </c:pt>
                <c:pt idx="24">
                  <c:v>-9.8684210526316001</c:v>
                </c:pt>
                <c:pt idx="25">
                  <c:v>-21.195958786590001</c:v>
                </c:pt>
                <c:pt idx="26">
                  <c:v>-15.951204323293</c:v>
                </c:pt>
                <c:pt idx="27">
                  <c:v>-8.4337349397590007</c:v>
                </c:pt>
                <c:pt idx="28">
                  <c:v>-22.222222222222001</c:v>
                </c:pt>
                <c:pt idx="29">
                  <c:v>-12.318181818182</c:v>
                </c:pt>
                <c:pt idx="30">
                  <c:v>-4.7537106790196004</c:v>
                </c:pt>
                <c:pt idx="31">
                  <c:v>-10.748451693292999</c:v>
                </c:pt>
              </c:numCache>
            </c:numRef>
          </c:val>
          <c:extLst>
            <c:ext xmlns:c16="http://schemas.microsoft.com/office/drawing/2014/chart" uri="{C3380CC4-5D6E-409C-BE32-E72D297353CC}">
              <c16:uniqueId val="{00000003-C4A4-4162-8325-76FF904E5E2C}"/>
            </c:ext>
          </c:extLst>
        </c:ser>
        <c:ser>
          <c:idx val="4"/>
          <c:order val="4"/>
          <c:tx>
            <c:strRef>
              <c:f>MixedModesInnov_e!$G$17</c:f>
              <c:strCache>
                <c:ptCount val="1"/>
                <c:pt idx="0">
                  <c:v>Product or process and marketing or organisational innovation</c:v>
                </c:pt>
              </c:strCache>
            </c:strRef>
          </c:tx>
          <c:spPr>
            <a:solidFill>
              <a:srgbClr val="7FA8D9"/>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MixedModesInnov_e!$G$18:$G$49</c:f>
              <c:numCache>
                <c:formatCode>#,##0.0;#,##0.0</c:formatCode>
                <c:ptCount val="32"/>
                <c:pt idx="0">
                  <c:v>-13.826926816646999</c:v>
                </c:pt>
                <c:pt idx="1">
                  <c:v>-35.207496653280003</c:v>
                </c:pt>
                <c:pt idx="2">
                  <c:v>-38.179710199031</c:v>
                </c:pt>
                <c:pt idx="3">
                  <c:v>-29.83606557377</c:v>
                </c:pt>
                <c:pt idx="4">
                  <c:v>-41.121495327102998</c:v>
                </c:pt>
                <c:pt idx="5">
                  <c:v>-28.431372549020001</c:v>
                </c:pt>
                <c:pt idx="6">
                  <c:v>-48.572863411462002</c:v>
                </c:pt>
                <c:pt idx="7">
                  <c:v>-49.297705764002004</c:v>
                </c:pt>
                <c:pt idx="8">
                  <c:v>-38.121546961325997</c:v>
                </c:pt>
                <c:pt idx="9">
                  <c:v>-37.325902845339002</c:v>
                </c:pt>
                <c:pt idx="10">
                  <c:v>-65.243902439023998</c:v>
                </c:pt>
                <c:pt idx="11">
                  <c:v>-51.937938445282001</c:v>
                </c:pt>
                <c:pt idx="12">
                  <c:v>-59.050966608084003</c:v>
                </c:pt>
                <c:pt idx="13">
                  <c:v>-49.257829065506002</c:v>
                </c:pt>
                <c:pt idx="14">
                  <c:v>-66.976744186047</c:v>
                </c:pt>
                <c:pt idx="15">
                  <c:v>-42.864300448228001</c:v>
                </c:pt>
                <c:pt idx="16">
                  <c:v>-56.026058631921998</c:v>
                </c:pt>
                <c:pt idx="17">
                  <c:v>-57.442081149577</c:v>
                </c:pt>
                <c:pt idx="18">
                  <c:v>-58.038147138965002</c:v>
                </c:pt>
                <c:pt idx="19">
                  <c:v>-44.620253164556999</c:v>
                </c:pt>
                <c:pt idx="20">
                  <c:v>-56.367771280051997</c:v>
                </c:pt>
                <c:pt idx="21">
                  <c:v>-48.947368421053</c:v>
                </c:pt>
                <c:pt idx="22">
                  <c:v>-68.888888888888999</c:v>
                </c:pt>
                <c:pt idx="23">
                  <c:v>-74.746192893401002</c:v>
                </c:pt>
                <c:pt idx="24">
                  <c:v>-66.776315789473998</c:v>
                </c:pt>
                <c:pt idx="25">
                  <c:v>-32.369746164543002</c:v>
                </c:pt>
                <c:pt idx="26">
                  <c:v>-60.554191617859999</c:v>
                </c:pt>
                <c:pt idx="27">
                  <c:v>-56.626506024096003</c:v>
                </c:pt>
                <c:pt idx="28">
                  <c:v>-40.972222222222001</c:v>
                </c:pt>
                <c:pt idx="29">
                  <c:v>-70.454545454544999</c:v>
                </c:pt>
                <c:pt idx="30">
                  <c:v>-54.765519137638002</c:v>
                </c:pt>
                <c:pt idx="31">
                  <c:v>-68.848310326480004</c:v>
                </c:pt>
              </c:numCache>
            </c:numRef>
          </c:val>
          <c:extLst>
            <c:ext xmlns:c16="http://schemas.microsoft.com/office/drawing/2014/chart" uri="{C3380CC4-5D6E-409C-BE32-E72D297353CC}">
              <c16:uniqueId val="{00000004-C4A4-4162-8325-76FF904E5E2C}"/>
            </c:ext>
          </c:extLst>
        </c:ser>
        <c:ser>
          <c:idx val="5"/>
          <c:order val="5"/>
          <c:tx>
            <c:strRef>
              <c:f>MixedModesInnov_e!$H$17</c:f>
              <c:strCache>
                <c:ptCount val="1"/>
                <c:pt idx="0">
                  <c:v>Marketing or organisational innovation only</c:v>
                </c:pt>
              </c:strCache>
            </c:strRef>
          </c:tx>
          <c:spPr>
            <a:solidFill>
              <a:srgbClr val="00AACC"/>
            </a:solidFill>
            <a:ln w="25400">
              <a:noFill/>
            </a:ln>
          </c:spPr>
          <c:invertIfNegative val="0"/>
          <c:cat>
            <c:strRef>
              <c:f>MixedModesInnov_e!$B$18:$B$49</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MixedModesInnov_e!$H$18:$H$49</c:f>
              <c:numCache>
                <c:formatCode>#,##0.0;#,##0.0</c:formatCode>
                <c:ptCount val="32"/>
                <c:pt idx="0">
                  <c:v>-9.2253799281327993</c:v>
                </c:pt>
                <c:pt idx="1">
                  <c:v>-5.3101294065148998</c:v>
                </c:pt>
                <c:pt idx="2">
                  <c:v>-17.675791758810998</c:v>
                </c:pt>
                <c:pt idx="3">
                  <c:v>-10.491803278689</c:v>
                </c:pt>
                <c:pt idx="4">
                  <c:v>-3.7383177570093</c:v>
                </c:pt>
                <c:pt idx="5">
                  <c:v>-7.3529411764706003</c:v>
                </c:pt>
                <c:pt idx="6">
                  <c:v>-9.3499821821094002</c:v>
                </c:pt>
                <c:pt idx="7">
                  <c:v>-5.5459918984502004</c:v>
                </c:pt>
                <c:pt idx="8">
                  <c:v>-11.049723756905999</c:v>
                </c:pt>
                <c:pt idx="9">
                  <c:v>-15.892925284104001</c:v>
                </c:pt>
                <c:pt idx="10">
                  <c:v>-10.975609756098001</c:v>
                </c:pt>
                <c:pt idx="11">
                  <c:v>-12.953770728358</c:v>
                </c:pt>
                <c:pt idx="12">
                  <c:v>-9.0509666080843996</c:v>
                </c:pt>
                <c:pt idx="13">
                  <c:v>-13.071358314376999</c:v>
                </c:pt>
                <c:pt idx="14">
                  <c:v>-7.4418604651163003</c:v>
                </c:pt>
                <c:pt idx="15">
                  <c:v>-10.546746611414999</c:v>
                </c:pt>
                <c:pt idx="16">
                  <c:v>-7.4918566775244004</c:v>
                </c:pt>
                <c:pt idx="17">
                  <c:v>-5.7442081149576998</c:v>
                </c:pt>
                <c:pt idx="18">
                  <c:v>-5.7220708446866002</c:v>
                </c:pt>
                <c:pt idx="19">
                  <c:v>-8.9662447257384006</c:v>
                </c:pt>
                <c:pt idx="20">
                  <c:v>-10.883690708252001</c:v>
                </c:pt>
                <c:pt idx="21">
                  <c:v>-11.315789473683999</c:v>
                </c:pt>
                <c:pt idx="22">
                  <c:v>-11.111111111111001</c:v>
                </c:pt>
                <c:pt idx="23">
                  <c:v>-6.8527918781726003</c:v>
                </c:pt>
                <c:pt idx="24">
                  <c:v>-8.8815789473683999</c:v>
                </c:pt>
                <c:pt idx="25">
                  <c:v>-15.437878940013</c:v>
                </c:pt>
                <c:pt idx="26">
                  <c:v>-9.4867960052630007</c:v>
                </c:pt>
                <c:pt idx="27">
                  <c:v>-18.072289156627001</c:v>
                </c:pt>
                <c:pt idx="28">
                  <c:v>-7.7932098765431999</c:v>
                </c:pt>
                <c:pt idx="29">
                  <c:v>-11.106060606061</c:v>
                </c:pt>
                <c:pt idx="30">
                  <c:v>-25.528489734994</c:v>
                </c:pt>
                <c:pt idx="31">
                  <c:v>-8.7454970720364003</c:v>
                </c:pt>
              </c:numCache>
            </c:numRef>
          </c:val>
          <c:extLst>
            <c:ext xmlns:c16="http://schemas.microsoft.com/office/drawing/2014/chart" uri="{C3380CC4-5D6E-409C-BE32-E72D297353CC}">
              <c16:uniqueId val="{00000005-C4A4-4162-8325-76FF904E5E2C}"/>
            </c:ext>
          </c:extLst>
        </c:ser>
        <c:dLbls>
          <c:showLegendKey val="0"/>
          <c:showVal val="0"/>
          <c:showCatName val="0"/>
          <c:showSerName val="0"/>
          <c:showPercent val="0"/>
          <c:showBubbleSize val="0"/>
        </c:dLbls>
        <c:gapWidth val="75"/>
        <c:overlap val="100"/>
        <c:axId val="211518592"/>
        <c:axId val="211520128"/>
      </c:barChart>
      <c:catAx>
        <c:axId val="211518592"/>
        <c:scaling>
          <c:orientation val="minMax"/>
        </c:scaling>
        <c:delete val="0"/>
        <c:axPos val="l"/>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520128"/>
        <c:crosses val="autoZero"/>
        <c:auto val="1"/>
        <c:lblAlgn val="ctr"/>
        <c:lblOffset val="0"/>
        <c:tickLblSkip val="1"/>
        <c:noMultiLvlLbl val="0"/>
      </c:catAx>
      <c:valAx>
        <c:axId val="211520128"/>
        <c:scaling>
          <c:orientation val="minMax"/>
          <c:max val="100"/>
          <c:min val="-100"/>
        </c:scaling>
        <c:delete val="0"/>
        <c:axPos val="b"/>
        <c:majorGridlines>
          <c:spPr>
            <a:ln w="9525" cmpd="sng">
              <a:solidFill>
                <a:srgbClr val="FFFFFF"/>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0.93938312058818729"/>
              <c:y val="0.97674913216493109"/>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518592"/>
        <c:crosses val="autoZero"/>
        <c:crossBetween val="between"/>
        <c:majorUnit val="25"/>
      </c:valAx>
      <c:spPr>
        <a:solidFill>
          <a:srgbClr val="EAEAEA"/>
        </a:solidFill>
        <a:ln w="25400">
          <a:noFill/>
        </a:ln>
      </c:spPr>
    </c:plotArea>
    <c:legend>
      <c:legendPos val="t"/>
      <c:legendEntry>
        <c:idx val="3"/>
        <c:delete val="1"/>
      </c:legendEntry>
      <c:legendEntry>
        <c:idx val="4"/>
        <c:delete val="1"/>
      </c:legendEntry>
      <c:legendEntry>
        <c:idx val="5"/>
        <c:delete val="1"/>
      </c:legendEntry>
      <c:layout>
        <c:manualLayout>
          <c:xMode val="edge"/>
          <c:yMode val="edge"/>
          <c:x val="9.3752628747493516E-2"/>
          <c:y val="6.6217593768520874E-3"/>
          <c:w val="0.85758367160626658"/>
          <c:h val="4.800704428075523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8810973645535E-2"/>
          <c:y val="3.6956818268438038E-2"/>
          <c:w val="0.89839372967489395"/>
          <c:h val="0.71730930091209799"/>
        </c:manualLayout>
      </c:layout>
      <c:barChart>
        <c:barDir val="col"/>
        <c:grouping val="clustered"/>
        <c:varyColors val="0"/>
        <c:ser>
          <c:idx val="1"/>
          <c:order val="0"/>
          <c:tx>
            <c:strRef>
              <c:f>'Figure 7.2'!$D$11</c:f>
              <c:strCache>
                <c:ptCount val="1"/>
                <c:pt idx="0">
                  <c:v>Large businesses</c:v>
                </c:pt>
              </c:strCache>
            </c:strRef>
          </c:tx>
          <c:spPr>
            <a:solidFill>
              <a:srgbClr val="4F81BD"/>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7.2'!$D$13:$D$45</c:f>
              <c:numCache>
                <c:formatCode>#,##0.0;#,##0.0</c:formatCode>
                <c:ptCount val="33"/>
                <c:pt idx="0">
                  <c:v>15.363128491620111</c:v>
                </c:pt>
                <c:pt idx="1">
                  <c:v>21.116928446771379</c:v>
                </c:pt>
                <c:pt idx="2">
                  <c:v>18.388429752066116</c:v>
                </c:pt>
                <c:pt idx="3">
                  <c:v>15.056818181818182</c:v>
                </c:pt>
                <c:pt idx="4">
                  <c:v>22.222222222222001</c:v>
                </c:pt>
                <c:pt idx="5">
                  <c:v>8.0051232788984947</c:v>
                </c:pt>
                <c:pt idx="6">
                  <c:v>7.3934837092731822</c:v>
                </c:pt>
                <c:pt idx="7">
                  <c:v>16.055045871559635</c:v>
                </c:pt>
                <c:pt idx="8">
                  <c:v>9.8245614035087723</c:v>
                </c:pt>
                <c:pt idx="9">
                  <c:v>8.8888888888888893</c:v>
                </c:pt>
                <c:pt idx="10">
                  <c:v>8.8619402985074629</c:v>
                </c:pt>
                <c:pt idx="11">
                  <c:v>13.793103448275861</c:v>
                </c:pt>
                <c:pt idx="12">
                  <c:v>17.639521640091115</c:v>
                </c:pt>
                <c:pt idx="13">
                  <c:v>13.726556129382987</c:v>
                </c:pt>
                <c:pt idx="14">
                  <c:v>4.7537106790196004</c:v>
                </c:pt>
                <c:pt idx="15">
                  <c:v>15.449202350965574</c:v>
                </c:pt>
                <c:pt idx="16">
                  <c:v>9.8550724637681171</c:v>
                </c:pt>
                <c:pt idx="17">
                  <c:v>21.195958786590001</c:v>
                </c:pt>
                <c:pt idx="18">
                  <c:v>19.05564924114671</c:v>
                </c:pt>
                <c:pt idx="19">
                  <c:v>26.536885245901637</c:v>
                </c:pt>
                <c:pt idx="20">
                  <c:v>20.325203252032519</c:v>
                </c:pt>
                <c:pt idx="21">
                  <c:v>20.134228187919462</c:v>
                </c:pt>
                <c:pt idx="22">
                  <c:v>17.577853156899</c:v>
                </c:pt>
                <c:pt idx="23">
                  <c:v>14.364640883978</c:v>
                </c:pt>
                <c:pt idx="24">
                  <c:v>17.058823529411764</c:v>
                </c:pt>
                <c:pt idx="25">
                  <c:v>9.1486109904840998</c:v>
                </c:pt>
                <c:pt idx="26">
                  <c:v>27.358490566037734</c:v>
                </c:pt>
                <c:pt idx="27">
                  <c:v>17.386609071274297</c:v>
                </c:pt>
                <c:pt idx="28">
                  <c:v>17.391304347826086</c:v>
                </c:pt>
                <c:pt idx="29">
                  <c:v>10.218978102189782</c:v>
                </c:pt>
                <c:pt idx="30">
                  <c:v>11.459968602825747</c:v>
                </c:pt>
                <c:pt idx="31">
                  <c:v>21.810699588477366</c:v>
                </c:pt>
                <c:pt idx="32">
                  <c:v>8.871128537273</c:v>
                </c:pt>
              </c:numCache>
            </c:numRef>
          </c:val>
          <c:extLst>
            <c:ext xmlns:c16="http://schemas.microsoft.com/office/drawing/2014/chart" uri="{C3380CC4-5D6E-409C-BE32-E72D297353CC}">
              <c16:uniqueId val="{00000000-F9AE-4DF2-ADD4-C624E70A50DD}"/>
            </c:ext>
          </c:extLst>
        </c:ser>
        <c:ser>
          <c:idx val="0"/>
          <c:order val="1"/>
          <c:tx>
            <c:strRef>
              <c:f>'Figure 7.2'!$C$11</c:f>
              <c:strCache>
                <c:ptCount val="1"/>
                <c:pt idx="0">
                  <c:v>SMEs</c:v>
                </c:pt>
              </c:strCache>
            </c:strRef>
          </c:tx>
          <c:spPr>
            <a:solidFill>
              <a:srgbClr val="CCCCCC"/>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7.2'!$C$13:$C$45</c:f>
              <c:numCache>
                <c:formatCode>#,##0.0;#,##0.0</c:formatCode>
                <c:ptCount val="33"/>
                <c:pt idx="0">
                  <c:v>16.565164433617539</c:v>
                </c:pt>
                <c:pt idx="1">
                  <c:v>22.103851598003427</c:v>
                </c:pt>
                <c:pt idx="2">
                  <c:v>19.027021253871624</c:v>
                </c:pt>
                <c:pt idx="3">
                  <c:v>19.068681656223124</c:v>
                </c:pt>
                <c:pt idx="4">
                  <c:v>22.309875289646001</c:v>
                </c:pt>
                <c:pt idx="5">
                  <c:v>10.801991482214625</c:v>
                </c:pt>
                <c:pt idx="6">
                  <c:v>10.393397865475304</c:v>
                </c:pt>
                <c:pt idx="7">
                  <c:v>10.901094788060259</c:v>
                </c:pt>
                <c:pt idx="8">
                  <c:v>7.7098193959629686</c:v>
                </c:pt>
                <c:pt idx="9">
                  <c:v>15.201005025125628</c:v>
                </c:pt>
                <c:pt idx="10">
                  <c:v>13.165021803993573</c:v>
                </c:pt>
                <c:pt idx="11">
                  <c:v>10.896708286038592</c:v>
                </c:pt>
                <c:pt idx="12">
                  <c:v>16.75119814177766</c:v>
                </c:pt>
                <c:pt idx="13">
                  <c:v>11.163558777108786</c:v>
                </c:pt>
                <c:pt idx="14">
                  <c:v>4.7929351804801001</c:v>
                </c:pt>
                <c:pt idx="15">
                  <c:v>14.210904064435525</c:v>
                </c:pt>
                <c:pt idx="16">
                  <c:v>8.3896982310093655</c:v>
                </c:pt>
                <c:pt idx="17">
                  <c:v>14.451846299481</c:v>
                </c:pt>
                <c:pt idx="18">
                  <c:v>17.050425972829842</c:v>
                </c:pt>
                <c:pt idx="19">
                  <c:v>27.328016755276302</c:v>
                </c:pt>
                <c:pt idx="20">
                  <c:v>15.803382663847781</c:v>
                </c:pt>
                <c:pt idx="21">
                  <c:v>13.276981273058421</c:v>
                </c:pt>
                <c:pt idx="22">
                  <c:v>14.046869048853999</c:v>
                </c:pt>
                <c:pt idx="23">
                  <c:v>8.7285491419657006</c:v>
                </c:pt>
                <c:pt idx="24">
                  <c:v>11.124121779859484</c:v>
                </c:pt>
                <c:pt idx="25">
                  <c:v>9.6121350824491998</c:v>
                </c:pt>
                <c:pt idx="26">
                  <c:v>26.219512195121951</c:v>
                </c:pt>
                <c:pt idx="27">
                  <c:v>8.6368415271392038</c:v>
                </c:pt>
                <c:pt idx="28">
                  <c:v>9.0180078784468201</c:v>
                </c:pt>
                <c:pt idx="29">
                  <c:v>7.7863577863577866</c:v>
                </c:pt>
                <c:pt idx="30">
                  <c:v>9.4022659200416712</c:v>
                </c:pt>
                <c:pt idx="31">
                  <c:v>9.1746552154235417</c:v>
                </c:pt>
                <c:pt idx="32">
                  <c:v>4.5887090807013999</c:v>
                </c:pt>
              </c:numCache>
            </c:numRef>
          </c:val>
          <c:extLst>
            <c:ext xmlns:c16="http://schemas.microsoft.com/office/drawing/2014/chart" uri="{C3380CC4-5D6E-409C-BE32-E72D297353CC}">
              <c16:uniqueId val="{00000001-F9AE-4DF2-ADD4-C624E70A50DD}"/>
            </c:ext>
          </c:extLst>
        </c:ser>
        <c:dLbls>
          <c:showLegendKey val="0"/>
          <c:showVal val="0"/>
          <c:showCatName val="0"/>
          <c:showSerName val="0"/>
          <c:showPercent val="0"/>
          <c:showBubbleSize val="0"/>
        </c:dLbls>
        <c:gapWidth val="150"/>
        <c:overlap val="64"/>
        <c:axId val="258385792"/>
        <c:axId val="258387328"/>
      </c:barChart>
      <c:catAx>
        <c:axId val="2583857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a:solidFill>
                  <a:srgbClr val="000000"/>
                </a:solidFill>
                <a:latin typeface="Arial Narrow"/>
                <a:ea typeface="Arial Narrow"/>
                <a:cs typeface="Arial Narrow"/>
              </a:defRPr>
            </a:pPr>
            <a:endParaRPr lang="en-US"/>
          </a:p>
        </c:txPr>
        <c:crossAx val="258387328"/>
        <c:crosses val="autoZero"/>
        <c:auto val="1"/>
        <c:lblAlgn val="ctr"/>
        <c:lblOffset val="0"/>
        <c:tickLblSkip val="1"/>
        <c:noMultiLvlLbl val="0"/>
      </c:catAx>
      <c:valAx>
        <c:axId val="258387328"/>
        <c:scaling>
          <c:orientation val="minMax"/>
          <c:max val="40"/>
        </c:scaling>
        <c:delete val="0"/>
        <c:axPos val="r"/>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a:solidFill>
                  <a:srgbClr val="000000"/>
                </a:solidFill>
                <a:latin typeface="Arial Narrow"/>
                <a:ea typeface="Arial Narrow"/>
                <a:cs typeface="Arial Narrow"/>
              </a:defRPr>
            </a:pPr>
            <a:endParaRPr lang="en-US"/>
          </a:p>
        </c:txPr>
        <c:crossAx val="258385792"/>
        <c:crosses val="max"/>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1"/>
          <c:order val="0"/>
          <c:tx>
            <c:strRef>
              <c:f>'Figure 7.2'!$D$11</c:f>
              <c:strCache>
                <c:ptCount val="1"/>
                <c:pt idx="0">
                  <c:v>Large businesses</c:v>
                </c:pt>
              </c:strCache>
            </c:strRef>
          </c:tx>
          <c:spPr>
            <a:solidFill>
              <a:srgbClr val="4F81BD"/>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7.2'!$H$13:$H$45</c:f>
              <c:numCache>
                <c:formatCode>#,##0.0;#,##0.0</c:formatCode>
                <c:ptCount val="33"/>
                <c:pt idx="0">
                  <c:v>58.100558659217882</c:v>
                </c:pt>
                <c:pt idx="1">
                  <c:v>65.095986038394415</c:v>
                </c:pt>
                <c:pt idx="2">
                  <c:v>63.223140495867767</c:v>
                </c:pt>
                <c:pt idx="3">
                  <c:v>65.625</c:v>
                </c:pt>
                <c:pt idx="4">
                  <c:v>40.972222222222001</c:v>
                </c:pt>
                <c:pt idx="5">
                  <c:v>49.631764329170672</c:v>
                </c:pt>
                <c:pt idx="6">
                  <c:v>70.050125313283203</c:v>
                </c:pt>
                <c:pt idx="7">
                  <c:v>61.926605504587151</c:v>
                </c:pt>
                <c:pt idx="8">
                  <c:v>61.754385964912281</c:v>
                </c:pt>
                <c:pt idx="9">
                  <c:v>62.222222222222221</c:v>
                </c:pt>
                <c:pt idx="10">
                  <c:v>73.507462686567166</c:v>
                </c:pt>
                <c:pt idx="11">
                  <c:v>51.724137931034484</c:v>
                </c:pt>
                <c:pt idx="12">
                  <c:v>61.830865603644646</c:v>
                </c:pt>
                <c:pt idx="13">
                  <c:v>58.521337319923894</c:v>
                </c:pt>
                <c:pt idx="14">
                  <c:v>54.765519137638002</c:v>
                </c:pt>
                <c:pt idx="15">
                  <c:v>63.727959697732992</c:v>
                </c:pt>
                <c:pt idx="16">
                  <c:v>53.04347826086957</c:v>
                </c:pt>
                <c:pt idx="17">
                  <c:v>32.369746164543002</c:v>
                </c:pt>
                <c:pt idx="18">
                  <c:v>50.590219224283302</c:v>
                </c:pt>
                <c:pt idx="19">
                  <c:v>44.159836065573771</c:v>
                </c:pt>
                <c:pt idx="20">
                  <c:v>63.821138211382113</c:v>
                </c:pt>
                <c:pt idx="21">
                  <c:v>50.251677852348998</c:v>
                </c:pt>
                <c:pt idx="22">
                  <c:v>49.257829065506002</c:v>
                </c:pt>
                <c:pt idx="23">
                  <c:v>38.121546961325997</c:v>
                </c:pt>
                <c:pt idx="24">
                  <c:v>60</c:v>
                </c:pt>
                <c:pt idx="25">
                  <c:v>37.325902845339002</c:v>
                </c:pt>
                <c:pt idx="26">
                  <c:v>54.716981132075468</c:v>
                </c:pt>
                <c:pt idx="27">
                  <c:v>47.840172786177106</c:v>
                </c:pt>
                <c:pt idx="28">
                  <c:v>35.024154589371982</c:v>
                </c:pt>
                <c:pt idx="29">
                  <c:v>51.094890510948908</c:v>
                </c:pt>
                <c:pt idx="30">
                  <c:v>35.321821036106748</c:v>
                </c:pt>
                <c:pt idx="31">
                  <c:v>34.362139917695472</c:v>
                </c:pt>
                <c:pt idx="32">
                  <c:v>13.826926816646999</c:v>
                </c:pt>
              </c:numCache>
            </c:numRef>
          </c:val>
          <c:extLst>
            <c:ext xmlns:c16="http://schemas.microsoft.com/office/drawing/2014/chart" uri="{C3380CC4-5D6E-409C-BE32-E72D297353CC}">
              <c16:uniqueId val="{00000000-2FB9-43AF-97B0-774D5FB89506}"/>
            </c:ext>
          </c:extLst>
        </c:ser>
        <c:ser>
          <c:idx val="0"/>
          <c:order val="1"/>
          <c:tx>
            <c:strRef>
              <c:f>'Figure 7.2'!$G$11</c:f>
              <c:strCache>
                <c:ptCount val="1"/>
                <c:pt idx="0">
                  <c:v>SMEs</c:v>
                </c:pt>
              </c:strCache>
            </c:strRef>
          </c:tx>
          <c:spPr>
            <a:solidFill>
              <a:srgbClr val="CCCCCC"/>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7.2'!$G$13:$G$45</c:f>
              <c:numCache>
                <c:formatCode>#,##0.0;#,##0.0</c:formatCode>
                <c:ptCount val="33"/>
                <c:pt idx="0">
                  <c:v>43.339608016830915</c:v>
                </c:pt>
                <c:pt idx="1">
                  <c:v>38.977873798703719</c:v>
                </c:pt>
                <c:pt idx="2">
                  <c:v>38.90846950763644</c:v>
                </c:pt>
                <c:pt idx="3">
                  <c:v>38.198795920874801</c:v>
                </c:pt>
                <c:pt idx="4">
                  <c:v>36.205056106641997</c:v>
                </c:pt>
                <c:pt idx="5">
                  <c:v>36.144202507348091</c:v>
                </c:pt>
                <c:pt idx="6">
                  <c:v>36.013899230578303</c:v>
                </c:pt>
                <c:pt idx="7">
                  <c:v>35.594647702816509</c:v>
                </c:pt>
                <c:pt idx="8">
                  <c:v>33.904993170435574</c:v>
                </c:pt>
                <c:pt idx="9">
                  <c:v>33.668341708542712</c:v>
                </c:pt>
                <c:pt idx="10">
                  <c:v>33.55978884553592</c:v>
                </c:pt>
                <c:pt idx="11">
                  <c:v>32.633371169125994</c:v>
                </c:pt>
                <c:pt idx="12">
                  <c:v>31.775749022375116</c:v>
                </c:pt>
                <c:pt idx="13">
                  <c:v>30.518208920325012</c:v>
                </c:pt>
                <c:pt idx="14">
                  <c:v>30.346780892361998</c:v>
                </c:pt>
                <c:pt idx="15">
                  <c:v>29.138644479296811</c:v>
                </c:pt>
                <c:pt idx="16">
                  <c:v>27.016129032258064</c:v>
                </c:pt>
                <c:pt idx="17">
                  <c:v>26.011890571752001</c:v>
                </c:pt>
                <c:pt idx="18">
                  <c:v>24.671885793230487</c:v>
                </c:pt>
                <c:pt idx="19">
                  <c:v>24.190430159497343</c:v>
                </c:pt>
                <c:pt idx="20">
                  <c:v>23.586152219873149</c:v>
                </c:pt>
                <c:pt idx="21">
                  <c:v>22.164105916966328</c:v>
                </c:pt>
                <c:pt idx="22">
                  <c:v>19.664948763064999</c:v>
                </c:pt>
                <c:pt idx="23">
                  <c:v>19.196567862715</c:v>
                </c:pt>
                <c:pt idx="24">
                  <c:v>18.337236533957846</c:v>
                </c:pt>
                <c:pt idx="25">
                  <c:v>17.891934340971002</c:v>
                </c:pt>
                <c:pt idx="26">
                  <c:v>17.100886917960089</c:v>
                </c:pt>
                <c:pt idx="27">
                  <c:v>12.823450029030081</c:v>
                </c:pt>
                <c:pt idx="28">
                  <c:v>12.535171637591446</c:v>
                </c:pt>
                <c:pt idx="29">
                  <c:v>12.398112398112399</c:v>
                </c:pt>
                <c:pt idx="30">
                  <c:v>10.756608933454876</c:v>
                </c:pt>
                <c:pt idx="31">
                  <c:v>6.8867823669862087</c:v>
                </c:pt>
                <c:pt idx="32">
                  <c:v>6.1409356948541003</c:v>
                </c:pt>
              </c:numCache>
            </c:numRef>
          </c:val>
          <c:extLst>
            <c:ext xmlns:c16="http://schemas.microsoft.com/office/drawing/2014/chart" uri="{C3380CC4-5D6E-409C-BE32-E72D297353CC}">
              <c16:uniqueId val="{00000001-2FB9-43AF-97B0-774D5FB89506}"/>
            </c:ext>
          </c:extLst>
        </c:ser>
        <c:dLbls>
          <c:showLegendKey val="0"/>
          <c:showVal val="0"/>
          <c:showCatName val="0"/>
          <c:showSerName val="0"/>
          <c:showPercent val="0"/>
          <c:showBubbleSize val="0"/>
        </c:dLbls>
        <c:gapWidth val="150"/>
        <c:overlap val="64"/>
        <c:axId val="258490368"/>
        <c:axId val="258491904"/>
      </c:barChart>
      <c:catAx>
        <c:axId val="2584903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258491904"/>
        <c:crosses val="autoZero"/>
        <c:auto val="1"/>
        <c:lblAlgn val="ctr"/>
        <c:lblOffset val="100"/>
        <c:noMultiLvlLbl val="0"/>
      </c:catAx>
      <c:valAx>
        <c:axId val="258491904"/>
        <c:scaling>
          <c:orientation val="minMax"/>
        </c:scaling>
        <c:delete val="0"/>
        <c:axPos val="r"/>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a:solidFill>
                  <a:srgbClr val="000000"/>
                </a:solidFill>
                <a:latin typeface="Arial Narrow"/>
                <a:ea typeface="Arial Narrow"/>
                <a:cs typeface="Arial Narrow"/>
              </a:defRPr>
            </a:pPr>
            <a:endParaRPr lang="en-US"/>
          </a:p>
        </c:txPr>
        <c:crossAx val="258490368"/>
        <c:crosses val="max"/>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1"/>
          <c:order val="0"/>
          <c:tx>
            <c:strRef>
              <c:f>'Figure 7.2'!$D$11</c:f>
              <c:strCache>
                <c:ptCount val="1"/>
                <c:pt idx="0">
                  <c:v>Large businesses</c:v>
                </c:pt>
              </c:strCache>
            </c:strRef>
          </c:tx>
          <c:spPr>
            <a:solidFill>
              <a:srgbClr val="4F81BD"/>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7.2'!$L$13:$L$45</c:f>
              <c:numCache>
                <c:formatCode>#,##0.0;#,##0.0</c:formatCode>
                <c:ptCount val="33"/>
                <c:pt idx="0">
                  <c:v>7.8212290502793298</c:v>
                </c:pt>
                <c:pt idx="1">
                  <c:v>2.7923211169284468</c:v>
                </c:pt>
                <c:pt idx="2">
                  <c:v>2.6859504132231407</c:v>
                </c:pt>
                <c:pt idx="3">
                  <c:v>3.9772727272727271</c:v>
                </c:pt>
                <c:pt idx="4">
                  <c:v>7.7932098765431999</c:v>
                </c:pt>
                <c:pt idx="5">
                  <c:v>12.808197246237594</c:v>
                </c:pt>
                <c:pt idx="6">
                  <c:v>8.3959899749373434</c:v>
                </c:pt>
                <c:pt idx="7">
                  <c:v>5.9633027522935782</c:v>
                </c:pt>
                <c:pt idx="8">
                  <c:v>9.8245614035087723</c:v>
                </c:pt>
                <c:pt idx="9">
                  <c:v>2.2222222222222223</c:v>
                </c:pt>
                <c:pt idx="10">
                  <c:v>11.940298507462686</c:v>
                </c:pt>
                <c:pt idx="11">
                  <c:v>16.091954022988507</c:v>
                </c:pt>
                <c:pt idx="12">
                  <c:v>11.560364464692482</c:v>
                </c:pt>
                <c:pt idx="13">
                  <c:v>9.6493612394672468</c:v>
                </c:pt>
                <c:pt idx="14">
                  <c:v>25.528489734994</c:v>
                </c:pt>
                <c:pt idx="15">
                  <c:v>5.1217464315701093</c:v>
                </c:pt>
                <c:pt idx="16">
                  <c:v>7.8260869565217401</c:v>
                </c:pt>
                <c:pt idx="17">
                  <c:v>15.437878940013</c:v>
                </c:pt>
                <c:pt idx="18">
                  <c:v>9.6121416526138272</c:v>
                </c:pt>
                <c:pt idx="19">
                  <c:v>7.581967213114754</c:v>
                </c:pt>
                <c:pt idx="20">
                  <c:v>8.1300813008130071</c:v>
                </c:pt>
                <c:pt idx="21">
                  <c:v>7.0469798657718119</c:v>
                </c:pt>
                <c:pt idx="22">
                  <c:v>13.071358314376999</c:v>
                </c:pt>
                <c:pt idx="23">
                  <c:v>11.049723756905999</c:v>
                </c:pt>
                <c:pt idx="24">
                  <c:v>5.2941176470588234</c:v>
                </c:pt>
                <c:pt idx="25">
                  <c:v>15.892925284104001</c:v>
                </c:pt>
                <c:pt idx="26">
                  <c:v>3.7735849056603774</c:v>
                </c:pt>
                <c:pt idx="27">
                  <c:v>9.7192224622030245</c:v>
                </c:pt>
                <c:pt idx="28">
                  <c:v>7.4879227053140092</c:v>
                </c:pt>
                <c:pt idx="29">
                  <c:v>5.8394160583941606</c:v>
                </c:pt>
                <c:pt idx="30">
                  <c:v>9.57613814756672</c:v>
                </c:pt>
                <c:pt idx="31">
                  <c:v>5.4320987654320989</c:v>
                </c:pt>
                <c:pt idx="32">
                  <c:v>9.2253799281327993</c:v>
                </c:pt>
              </c:numCache>
            </c:numRef>
          </c:val>
          <c:extLst>
            <c:ext xmlns:c16="http://schemas.microsoft.com/office/drawing/2014/chart" uri="{C3380CC4-5D6E-409C-BE32-E72D297353CC}">
              <c16:uniqueId val="{00000000-BEFD-47BE-B4F6-45F6E2052772}"/>
            </c:ext>
          </c:extLst>
        </c:ser>
        <c:ser>
          <c:idx val="0"/>
          <c:order val="1"/>
          <c:tx>
            <c:strRef>
              <c:f>'Figure 7.2'!$G$11</c:f>
              <c:strCache>
                <c:ptCount val="1"/>
                <c:pt idx="0">
                  <c:v>SMEs</c:v>
                </c:pt>
              </c:strCache>
            </c:strRef>
          </c:tx>
          <c:spPr>
            <a:solidFill>
              <a:srgbClr val="CCCCCC"/>
            </a:solidFill>
            <a:ln w="6350" cmpd="sng">
              <a:solidFill>
                <a:srgbClr val="000000"/>
              </a:solidFill>
            </a:ln>
            <a:effectLst/>
          </c:spPr>
          <c:invertIfNegative val="0"/>
          <c:cat>
            <c:strRef>
              <c:f>'Figure 7.2'!$B$13:$B$45</c:f>
              <c:strCache>
                <c:ptCount val="33"/>
                <c:pt idx="0">
                  <c:v>NOR</c:v>
                </c:pt>
                <c:pt idx="1">
                  <c:v>BEL</c:v>
                </c:pt>
                <c:pt idx="2">
                  <c:v>PRT</c:v>
                </c:pt>
                <c:pt idx="3">
                  <c:v>FIN</c:v>
                </c:pt>
                <c:pt idx="4">
                  <c:v>AUS</c:v>
                </c:pt>
                <c:pt idx="5">
                  <c:v>TUR</c:v>
                </c:pt>
                <c:pt idx="6">
                  <c:v>AUT</c:v>
                </c:pt>
                <c:pt idx="7">
                  <c:v>GRC</c:v>
                </c:pt>
                <c:pt idx="8">
                  <c:v>IRL</c:v>
                </c:pt>
                <c:pt idx="9">
                  <c:v>ISL</c:v>
                </c:pt>
                <c:pt idx="10">
                  <c:v>CHE</c:v>
                </c:pt>
                <c:pt idx="11">
                  <c:v>LUX</c:v>
                </c:pt>
                <c:pt idx="12">
                  <c:v>DEU</c:v>
                </c:pt>
                <c:pt idx="13">
                  <c:v>FRA</c:v>
                </c:pt>
                <c:pt idx="14">
                  <c:v>BRA</c:v>
                </c:pt>
                <c:pt idx="15">
                  <c:v>ITA</c:v>
                </c:pt>
                <c:pt idx="16">
                  <c:v>DNK</c:v>
                </c:pt>
                <c:pt idx="17">
                  <c:v>GBR</c:v>
                </c:pt>
                <c:pt idx="18">
                  <c:v>SWE</c:v>
                </c:pt>
                <c:pt idx="19">
                  <c:v>NLD</c:v>
                </c:pt>
                <c:pt idx="20">
                  <c:v>LTU</c:v>
                </c:pt>
                <c:pt idx="21">
                  <c:v>CZE</c:v>
                </c:pt>
                <c:pt idx="22">
                  <c:v>KOR</c:v>
                </c:pt>
                <c:pt idx="23">
                  <c:v>NZL</c:v>
                </c:pt>
                <c:pt idx="24">
                  <c:v>SVN</c:v>
                </c:pt>
                <c:pt idx="25">
                  <c:v>JPN</c:v>
                </c:pt>
                <c:pt idx="26">
                  <c:v>EST</c:v>
                </c:pt>
                <c:pt idx="27">
                  <c:v>ESP</c:v>
                </c:pt>
                <c:pt idx="28">
                  <c:v>SVK</c:v>
                </c:pt>
                <c:pt idx="29">
                  <c:v>LVA</c:v>
                </c:pt>
                <c:pt idx="30">
                  <c:v>HUN</c:v>
                </c:pt>
                <c:pt idx="31">
                  <c:v>POL</c:v>
                </c:pt>
                <c:pt idx="32">
                  <c:v>CHL</c:v>
                </c:pt>
              </c:strCache>
            </c:strRef>
          </c:cat>
          <c:val>
            <c:numRef>
              <c:f>'Figure 7.2'!$K$13:$K$45</c:f>
              <c:numCache>
                <c:formatCode>#,##0.0;#,##0.0</c:formatCode>
                <c:ptCount val="33"/>
                <c:pt idx="0">
                  <c:v>10.71863580998782</c:v>
                </c:pt>
                <c:pt idx="1">
                  <c:v>6.1089175296133504</c:v>
                </c:pt>
                <c:pt idx="2">
                  <c:v>8.4641674676919791</c:v>
                </c:pt>
                <c:pt idx="3">
                  <c:v>6.6347217102838183</c:v>
                </c:pt>
                <c:pt idx="4">
                  <c:v>5.9595407326408001</c:v>
                </c:pt>
                <c:pt idx="5">
                  <c:v>14.245096274968509</c:v>
                </c:pt>
                <c:pt idx="6">
                  <c:v>14.426656738644825</c:v>
                </c:pt>
                <c:pt idx="7">
                  <c:v>10.713951529896136</c:v>
                </c:pt>
                <c:pt idx="8">
                  <c:v>14.691151919866444</c:v>
                </c:pt>
                <c:pt idx="9">
                  <c:v>5.4020100502512562</c:v>
                </c:pt>
                <c:pt idx="10">
                  <c:v>24.810649529492771</c:v>
                </c:pt>
                <c:pt idx="11">
                  <c:v>19.35300794551646</c:v>
                </c:pt>
                <c:pt idx="12">
                  <c:v>13.803622357472584</c:v>
                </c:pt>
                <c:pt idx="13">
                  <c:v>14.723504997954054</c:v>
                </c:pt>
                <c:pt idx="14">
                  <c:v>36.149800141260002</c:v>
                </c:pt>
                <c:pt idx="15">
                  <c:v>9.7663414763816156</c:v>
                </c:pt>
                <c:pt idx="16">
                  <c:v>12.174817898022892</c:v>
                </c:pt>
                <c:pt idx="17">
                  <c:v>19.435488604010999</c:v>
                </c:pt>
                <c:pt idx="18">
                  <c:v>11.656688924706424</c:v>
                </c:pt>
                <c:pt idx="19">
                  <c:v>7.4109875946511998</c:v>
                </c:pt>
                <c:pt idx="20">
                  <c:v>9.7780126849894291</c:v>
                </c:pt>
                <c:pt idx="21">
                  <c:v>9.1533180778032026</c:v>
                </c:pt>
                <c:pt idx="22">
                  <c:v>14.478570501105001</c:v>
                </c:pt>
                <c:pt idx="23">
                  <c:v>14.687987519501</c:v>
                </c:pt>
                <c:pt idx="24">
                  <c:v>8.6651053864168617</c:v>
                </c:pt>
                <c:pt idx="25">
                  <c:v>16.559462118193998</c:v>
                </c:pt>
                <c:pt idx="26">
                  <c:v>3.270509977827051</c:v>
                </c:pt>
                <c:pt idx="27">
                  <c:v>14.342429425518228</c:v>
                </c:pt>
                <c:pt idx="28">
                  <c:v>7.4704558244231851</c:v>
                </c:pt>
                <c:pt idx="29">
                  <c:v>9.0090090090090094</c:v>
                </c:pt>
                <c:pt idx="30">
                  <c:v>7.6898033598124762</c:v>
                </c:pt>
                <c:pt idx="31">
                  <c:v>4.2407611988168634</c:v>
                </c:pt>
                <c:pt idx="32">
                  <c:v>4.9190004134367999</c:v>
                </c:pt>
              </c:numCache>
            </c:numRef>
          </c:val>
          <c:extLst>
            <c:ext xmlns:c16="http://schemas.microsoft.com/office/drawing/2014/chart" uri="{C3380CC4-5D6E-409C-BE32-E72D297353CC}">
              <c16:uniqueId val="{00000001-BEFD-47BE-B4F6-45F6E2052772}"/>
            </c:ext>
          </c:extLst>
        </c:ser>
        <c:dLbls>
          <c:showLegendKey val="0"/>
          <c:showVal val="0"/>
          <c:showCatName val="0"/>
          <c:showSerName val="0"/>
          <c:showPercent val="0"/>
          <c:showBubbleSize val="0"/>
        </c:dLbls>
        <c:gapWidth val="150"/>
        <c:overlap val="64"/>
        <c:axId val="258516864"/>
        <c:axId val="258518400"/>
      </c:barChart>
      <c:catAx>
        <c:axId val="2585168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258518400"/>
        <c:crosses val="autoZero"/>
        <c:auto val="1"/>
        <c:lblAlgn val="ctr"/>
        <c:lblOffset val="100"/>
        <c:noMultiLvlLbl val="0"/>
      </c:catAx>
      <c:valAx>
        <c:axId val="258518400"/>
        <c:scaling>
          <c:orientation val="minMax"/>
        </c:scaling>
        <c:delete val="0"/>
        <c:axPos val="r"/>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a:solidFill>
                  <a:srgbClr val="000000"/>
                </a:solidFill>
                <a:latin typeface="Arial Narrow"/>
                <a:ea typeface="Arial Narrow"/>
                <a:cs typeface="Arial Narrow"/>
              </a:defRPr>
            </a:pPr>
            <a:endParaRPr lang="en-US"/>
          </a:p>
        </c:txPr>
        <c:crossAx val="258516864"/>
        <c:crosses val="max"/>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127001</xdr:colOff>
      <xdr:row>49</xdr:row>
      <xdr:rowOff>127001</xdr:rowOff>
    </xdr:from>
    <xdr:to>
      <xdr:col>18</xdr:col>
      <xdr:colOff>486833</xdr:colOff>
      <xdr:row>99</xdr:row>
      <xdr:rowOff>137583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0.7454</cdr:x>
      <cdr:y>0.05051</cdr:y>
    </cdr:from>
    <cdr:to>
      <cdr:x>1</cdr:x>
      <cdr:y>0.08002</cdr:y>
    </cdr:to>
    <cdr:sp macro="" textlink="">
      <cdr:nvSpPr>
        <cdr:cNvPr id="2" name="TextBox 1"/>
        <cdr:cNvSpPr txBox="1"/>
      </cdr:nvSpPr>
      <cdr:spPr>
        <a:xfrm xmlns:a="http://schemas.openxmlformats.org/drawingml/2006/main">
          <a:off x="2301957" y="384191"/>
          <a:ext cx="786260" cy="224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b="0" i="0">
              <a:solidFill>
                <a:srgbClr val="000000"/>
              </a:solidFill>
              <a:latin typeface="Arial Narrow"/>
              <a:cs typeface="Arial" pitchFamily="34" charset="2"/>
            </a:rPr>
            <a:t>SMEs</a:t>
          </a:r>
        </a:p>
      </cdr:txBody>
    </cdr:sp>
  </cdr:relSizeAnchor>
  <cdr:relSizeAnchor xmlns:cdr="http://schemas.openxmlformats.org/drawingml/2006/chartDrawing">
    <cdr:from>
      <cdr:x>0.08107</cdr:x>
      <cdr:y>0.05163</cdr:y>
    </cdr:from>
    <cdr:to>
      <cdr:x>0.46273</cdr:x>
      <cdr:y>0.07633</cdr:y>
    </cdr:to>
    <cdr:sp macro="" textlink="">
      <cdr:nvSpPr>
        <cdr:cNvPr id="3" name="TextBox 1"/>
        <cdr:cNvSpPr txBox="1"/>
      </cdr:nvSpPr>
      <cdr:spPr>
        <a:xfrm xmlns:a="http://schemas.openxmlformats.org/drawingml/2006/main">
          <a:off x="250362" y="392710"/>
          <a:ext cx="1178649" cy="187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0" i="0">
              <a:solidFill>
                <a:srgbClr val="000000"/>
              </a:solidFill>
              <a:latin typeface="Arial Narrow"/>
              <a:cs typeface="Arial" pitchFamily="34" charset="2"/>
            </a:rPr>
            <a:t>Large businesses</a:t>
          </a:r>
        </a:p>
      </cdr:txBody>
    </cdr:sp>
  </cdr:relSizeAnchor>
</c:userShapes>
</file>

<file path=xl/drawings/drawing3.xml><?xml version="1.0" encoding="utf-8"?>
<xdr:wsDr xmlns:xdr="http://schemas.openxmlformats.org/drawingml/2006/spreadsheetDrawing" xmlns:a="http://schemas.openxmlformats.org/drawingml/2006/main">
  <xdr:twoCellAnchor>
    <xdr:from>
      <xdr:col>15</xdr:col>
      <xdr:colOff>120090</xdr:colOff>
      <xdr:row>31</xdr:row>
      <xdr:rowOff>82366</xdr:rowOff>
    </xdr:from>
    <xdr:to>
      <xdr:col>20</xdr:col>
      <xdr:colOff>590550</xdr:colOff>
      <xdr:row>43</xdr:row>
      <xdr:rowOff>19050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21</xdr:row>
      <xdr:rowOff>0</xdr:rowOff>
    </xdr:from>
    <xdr:to>
      <xdr:col>20</xdr:col>
      <xdr:colOff>514350</xdr:colOff>
      <xdr:row>31</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11</xdr:row>
      <xdr:rowOff>776078</xdr:rowOff>
    </xdr:from>
    <xdr:to>
      <xdr:col>20</xdr:col>
      <xdr:colOff>523875</xdr:colOff>
      <xdr:row>21</xdr:row>
      <xdr:rowOff>133349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266710</xdr:colOff>
      <xdr:row>11</xdr:row>
      <xdr:rowOff>609604</xdr:rowOff>
    </xdr:from>
    <xdr:to>
      <xdr:col>25</xdr:col>
      <xdr:colOff>568335</xdr:colOff>
      <xdr:row>18</xdr:row>
      <xdr:rowOff>142879</xdr:rowOff>
    </xdr:to>
    <xdr:sp macro="" textlink="">
      <xdr:nvSpPr>
        <xdr:cNvPr id="7" name="Rectangle 6"/>
        <xdr:cNvSpPr/>
      </xdr:nvSpPr>
      <xdr:spPr>
        <a:xfrm rot="16200000">
          <a:off x="13261985" y="920754"/>
          <a:ext cx="1419225" cy="2740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23</xdr:col>
      <xdr:colOff>390525</xdr:colOff>
      <xdr:row>11</xdr:row>
      <xdr:rowOff>171449</xdr:rowOff>
    </xdr:from>
    <xdr:to>
      <xdr:col>23</xdr:col>
      <xdr:colOff>390525</xdr:colOff>
      <xdr:row>43</xdr:row>
      <xdr:rowOff>119249</xdr:rowOff>
    </xdr:to>
    <xdr:cxnSp macro="">
      <xdr:nvCxnSpPr>
        <xdr:cNvPr id="57" name="Straight Connector 56"/>
        <xdr:cNvCxnSpPr/>
      </xdr:nvCxnSpPr>
      <xdr:spPr>
        <a:xfrm flipH="1">
          <a:off x="14411325" y="1142999"/>
          <a:ext cx="0" cy="612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594840</xdr:colOff>
      <xdr:row>31</xdr:row>
      <xdr:rowOff>163558</xdr:rowOff>
    </xdr:from>
    <xdr:to>
      <xdr:col>16</xdr:col>
      <xdr:colOff>22365</xdr:colOff>
      <xdr:row>40</xdr:row>
      <xdr:rowOff>60508</xdr:rowOff>
    </xdr:to>
    <xdr:sp macro="" textlink="">
      <xdr:nvSpPr>
        <xdr:cNvPr id="8" name="TextBox 1"/>
        <xdr:cNvSpPr txBox="1"/>
      </xdr:nvSpPr>
      <xdr:spPr>
        <a:xfrm rot="16200000">
          <a:off x="8499240" y="5879908"/>
          <a:ext cx="1440000" cy="180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750">
              <a:latin typeface="Arial Narrow" panose="020B0606020202030204" pitchFamily="34" charset="0"/>
            </a:rPr>
            <a:t>Technological innivation</a:t>
          </a:r>
        </a:p>
      </xdr:txBody>
    </xdr:sp>
    <xdr:clientData/>
  </xdr:twoCellAnchor>
  <xdr:twoCellAnchor>
    <xdr:from>
      <xdr:col>14</xdr:col>
      <xdr:colOff>585315</xdr:colOff>
      <xdr:row>22</xdr:row>
      <xdr:rowOff>96883</xdr:rowOff>
    </xdr:from>
    <xdr:to>
      <xdr:col>16</xdr:col>
      <xdr:colOff>12840</xdr:colOff>
      <xdr:row>30</xdr:row>
      <xdr:rowOff>165283</xdr:rowOff>
    </xdr:to>
    <xdr:sp macro="" textlink="">
      <xdr:nvSpPr>
        <xdr:cNvPr id="12" name="TextBox 1"/>
        <xdr:cNvSpPr txBox="1"/>
      </xdr:nvSpPr>
      <xdr:spPr>
        <a:xfrm rot="16200000">
          <a:off x="8489715" y="4270183"/>
          <a:ext cx="1440000" cy="180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750">
              <a:latin typeface="Arial Narrow" panose="020B0606020202030204" pitchFamily="34" charset="0"/>
            </a:rPr>
            <a:t>Mixed</a:t>
          </a:r>
          <a:r>
            <a:rPr lang="en-GB" sz="750" baseline="0">
              <a:latin typeface="Arial Narrow" panose="020B0606020202030204" pitchFamily="34" charset="0"/>
            </a:rPr>
            <a:t> modes of</a:t>
          </a:r>
          <a:r>
            <a:rPr lang="en-GB" sz="750">
              <a:latin typeface="Arial Narrow" panose="020B0606020202030204" pitchFamily="34" charset="0"/>
            </a:rPr>
            <a:t> innivation</a:t>
          </a:r>
        </a:p>
      </xdr:txBody>
    </xdr:sp>
    <xdr:clientData/>
  </xdr:twoCellAnchor>
  <xdr:twoCellAnchor>
    <xdr:from>
      <xdr:col>14</xdr:col>
      <xdr:colOff>596436</xdr:colOff>
      <xdr:row>13</xdr:row>
      <xdr:rowOff>41092</xdr:rowOff>
    </xdr:from>
    <xdr:to>
      <xdr:col>16</xdr:col>
      <xdr:colOff>22365</xdr:colOff>
      <xdr:row>21</xdr:row>
      <xdr:rowOff>109492</xdr:rowOff>
    </xdr:to>
    <xdr:sp macro="" textlink="">
      <xdr:nvSpPr>
        <xdr:cNvPr id="13" name="TextBox 1"/>
        <xdr:cNvSpPr txBox="1"/>
      </xdr:nvSpPr>
      <xdr:spPr>
        <a:xfrm rot="16200000">
          <a:off x="8500038" y="2672140"/>
          <a:ext cx="1440000" cy="1784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750" baseline="0">
              <a:latin typeface="Arial Narrow" panose="020B0606020202030204" pitchFamily="34" charset="0"/>
            </a:rPr>
            <a:t>Non-technological</a:t>
          </a:r>
          <a:r>
            <a:rPr lang="en-GB" sz="750">
              <a:latin typeface="Arial Narrow" panose="020B0606020202030204" pitchFamily="34" charset="0"/>
            </a:rPr>
            <a:t> innivation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0.79732</cdr:x>
      <cdr:y>0.46201</cdr:y>
    </cdr:from>
    <cdr:to>
      <cdr:x>0.81314</cdr:x>
      <cdr:y>0.52215</cdr:y>
    </cdr:to>
    <cdr:sp macro="" textlink="">
      <cdr:nvSpPr>
        <cdr:cNvPr id="3" name="Rectangle 2"/>
        <cdr:cNvSpPr/>
      </cdr:nvSpPr>
      <cdr:spPr>
        <a:xfrm xmlns:a="http://schemas.openxmlformats.org/drawingml/2006/main">
          <a:off x="2361888" y="812007"/>
          <a:ext cx="46864" cy="105708"/>
        </a:xfrm>
        <a:prstGeom xmlns:a="http://schemas.openxmlformats.org/drawingml/2006/main" prst="rect">
          <a:avLst/>
        </a:prstGeom>
        <a:solidFill xmlns:a="http://schemas.openxmlformats.org/drawingml/2006/main">
          <a:srgbClr val="CCCCCC"/>
        </a:solidFill>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0.75841</cdr:x>
      <cdr:y>0.46201</cdr:y>
    </cdr:from>
    <cdr:to>
      <cdr:x>0.77402</cdr:x>
      <cdr:y>0.52215</cdr:y>
    </cdr:to>
    <cdr:sp macro="" textlink="">
      <cdr:nvSpPr>
        <cdr:cNvPr id="4" name="Rectangle 3"/>
        <cdr:cNvSpPr/>
      </cdr:nvSpPr>
      <cdr:spPr>
        <a:xfrm xmlns:a="http://schemas.openxmlformats.org/drawingml/2006/main">
          <a:off x="2246615" y="812007"/>
          <a:ext cx="46233" cy="105708"/>
        </a:xfrm>
        <a:prstGeom xmlns:a="http://schemas.openxmlformats.org/drawingml/2006/main" prst="rect">
          <a:avLst/>
        </a:prstGeom>
        <a:solidFill xmlns:a="http://schemas.openxmlformats.org/drawingml/2006/main">
          <a:srgbClr val="4F81BD"/>
        </a:solidFill>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0.74767</cdr:x>
      <cdr:y>0.18385</cdr:y>
    </cdr:from>
    <cdr:to>
      <cdr:x>0.78475</cdr:x>
      <cdr:y>0.46859</cdr:y>
    </cdr:to>
    <cdr:sp macro="" textlink="">
      <cdr:nvSpPr>
        <cdr:cNvPr id="5" name="TextBox 4"/>
        <cdr:cNvSpPr txBox="1"/>
      </cdr:nvSpPr>
      <cdr:spPr>
        <a:xfrm xmlns:a="http://schemas.openxmlformats.org/drawingml/2006/main" rot="16200000">
          <a:off x="2019506" y="518442"/>
          <a:ext cx="500451" cy="10984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r>
            <a:rPr lang="en-GB" sz="750" b="0" i="0">
              <a:solidFill>
                <a:srgbClr val="000000"/>
              </a:solidFill>
              <a:latin typeface="Arial Narrow" panose="020B0606020202030204" pitchFamily="34" charset="0"/>
            </a:rPr>
            <a:t>SMEs</a:t>
          </a:r>
        </a:p>
      </cdr:txBody>
    </cdr:sp>
  </cdr:relSizeAnchor>
  <cdr:relSizeAnchor xmlns:cdr="http://schemas.openxmlformats.org/drawingml/2006/chartDrawing">
    <cdr:from>
      <cdr:x>0.77989</cdr:x>
      <cdr:y>0.13791</cdr:y>
    </cdr:from>
    <cdr:to>
      <cdr:x>0.83057</cdr:x>
      <cdr:y>0.4686</cdr:y>
    </cdr:to>
    <cdr:sp macro="" textlink="">
      <cdr:nvSpPr>
        <cdr:cNvPr id="6" name="TextBox 1"/>
        <cdr:cNvSpPr txBox="1"/>
      </cdr:nvSpPr>
      <cdr:spPr>
        <a:xfrm xmlns:a="http://schemas.openxmlformats.org/drawingml/2006/main" rot="16200000">
          <a:off x="2094723" y="457928"/>
          <a:ext cx="581194" cy="15012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Large firms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726f46d-en" TargetMode="External"/><Relationship Id="rId1" Type="http://schemas.openxmlformats.org/officeDocument/2006/relationships/hyperlink" Target="http://oe.cd/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3.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90"/>
  <sheetViews>
    <sheetView zoomScale="70" zoomScaleNormal="70" workbookViewId="0"/>
  </sheetViews>
  <sheetFormatPr defaultRowHeight="12.75" x14ac:dyDescent="0.2"/>
  <cols>
    <col min="1" max="16384" width="9.140625" style="57"/>
  </cols>
  <sheetData>
    <row r="1" spans="1:6" s="92" customFormat="1" x14ac:dyDescent="0.2">
      <c r="A1" s="93" t="s">
        <v>154</v>
      </c>
    </row>
    <row r="2" spans="1:6" s="92" customFormat="1" x14ac:dyDescent="0.2">
      <c r="A2" s="92" t="s">
        <v>155</v>
      </c>
      <c r="B2" s="92" t="s">
        <v>156</v>
      </c>
    </row>
    <row r="3" spans="1:6" s="92" customFormat="1" x14ac:dyDescent="0.2">
      <c r="A3" s="92" t="s">
        <v>157</v>
      </c>
    </row>
    <row r="4" spans="1:6" s="92" customFormat="1" x14ac:dyDescent="0.2">
      <c r="A4" s="93" t="s">
        <v>87</v>
      </c>
    </row>
    <row r="5" spans="1:6" s="92" customFormat="1" x14ac:dyDescent="0.2"/>
    <row r="6" spans="1:6" ht="14.25" x14ac:dyDescent="0.2">
      <c r="B6" s="63" t="s">
        <v>139</v>
      </c>
      <c r="C6" s="62"/>
      <c r="D6" s="62"/>
      <c r="E6" s="62"/>
      <c r="F6" s="62"/>
    </row>
    <row r="8" spans="1:6" ht="14.25" x14ac:dyDescent="0.2">
      <c r="B8" s="63" t="s">
        <v>109</v>
      </c>
      <c r="C8" s="64">
        <v>43531.473483796297</v>
      </c>
      <c r="D8" s="62"/>
      <c r="E8" s="62"/>
      <c r="F8" s="62"/>
    </row>
    <row r="9" spans="1:6" ht="14.25" x14ac:dyDescent="0.2">
      <c r="B9" s="63" t="s">
        <v>110</v>
      </c>
      <c r="C9" s="64">
        <v>43532.82670633102</v>
      </c>
      <c r="D9" s="62"/>
      <c r="E9" s="62"/>
      <c r="F9" s="62"/>
    </row>
    <row r="10" spans="1:6" ht="14.25" x14ac:dyDescent="0.2">
      <c r="B10" s="63" t="s">
        <v>111</v>
      </c>
      <c r="C10" s="63" t="s">
        <v>112</v>
      </c>
      <c r="D10" s="62"/>
      <c r="E10" s="62"/>
      <c r="F10" s="62"/>
    </row>
    <row r="12" spans="1:6" ht="14.25" x14ac:dyDescent="0.2">
      <c r="B12" s="63" t="s">
        <v>117</v>
      </c>
      <c r="C12" s="63" t="s">
        <v>118</v>
      </c>
      <c r="D12" s="62"/>
      <c r="E12" s="62"/>
      <c r="F12" s="62"/>
    </row>
    <row r="13" spans="1:6" ht="14.25" x14ac:dyDescent="0.2">
      <c r="B13" s="63" t="s">
        <v>140</v>
      </c>
      <c r="C13" s="63" t="s">
        <v>141</v>
      </c>
      <c r="D13" s="62"/>
      <c r="E13" s="62"/>
      <c r="F13" s="62"/>
    </row>
    <row r="14" spans="1:6" ht="14.25" x14ac:dyDescent="0.2">
      <c r="B14" s="63" t="s">
        <v>113</v>
      </c>
      <c r="C14" s="63" t="s">
        <v>78</v>
      </c>
      <c r="D14" s="62"/>
      <c r="E14" s="62"/>
      <c r="F14" s="62"/>
    </row>
    <row r="15" spans="1:6" ht="14.25" x14ac:dyDescent="0.2">
      <c r="B15" s="63" t="s">
        <v>115</v>
      </c>
      <c r="C15" s="63" t="s">
        <v>116</v>
      </c>
      <c r="D15" s="62"/>
      <c r="E15" s="62"/>
      <c r="F15" s="62"/>
    </row>
    <row r="16" spans="1:6" ht="14.25" x14ac:dyDescent="0.2">
      <c r="B16" s="63" t="s">
        <v>119</v>
      </c>
      <c r="C16" s="63" t="s">
        <v>120</v>
      </c>
      <c r="D16" s="62"/>
      <c r="E16" s="62"/>
      <c r="F16" s="62"/>
    </row>
    <row r="17" spans="1:8" x14ac:dyDescent="0.2">
      <c r="B17" s="58"/>
      <c r="C17" s="58"/>
      <c r="D17" s="58"/>
      <c r="E17" s="58"/>
      <c r="F17" s="58"/>
    </row>
    <row r="18" spans="1:8" x14ac:dyDescent="0.2">
      <c r="B18" s="65" t="s">
        <v>121</v>
      </c>
      <c r="C18" s="65" t="s">
        <v>78</v>
      </c>
      <c r="D18" s="65" t="s">
        <v>122</v>
      </c>
      <c r="E18" s="65" t="s">
        <v>123</v>
      </c>
      <c r="F18" s="65" t="s">
        <v>124</v>
      </c>
      <c r="G18" s="69" t="s">
        <v>76</v>
      </c>
      <c r="H18" s="69"/>
    </row>
    <row r="19" spans="1:8" x14ac:dyDescent="0.2">
      <c r="A19" s="65" t="s">
        <v>149</v>
      </c>
      <c r="B19" s="65" t="s">
        <v>125</v>
      </c>
      <c r="C19" s="66">
        <v>798858</v>
      </c>
      <c r="D19" s="66">
        <v>627145</v>
      </c>
      <c r="E19" s="66">
        <v>141310</v>
      </c>
      <c r="F19" s="66">
        <v>30402</v>
      </c>
      <c r="G19" s="70">
        <f>SUM(D19:E19)</f>
        <v>768455</v>
      </c>
      <c r="H19" s="61"/>
    </row>
    <row r="20" spans="1:8" x14ac:dyDescent="0.2">
      <c r="A20" s="65" t="s">
        <v>148</v>
      </c>
      <c r="B20" s="65" t="s">
        <v>126</v>
      </c>
      <c r="C20" s="66">
        <v>620708</v>
      </c>
      <c r="D20" s="66">
        <v>490749</v>
      </c>
      <c r="E20" s="66">
        <v>106980</v>
      </c>
      <c r="F20" s="66">
        <v>22978</v>
      </c>
      <c r="G20" s="70">
        <f t="shared" ref="G20:G55" si="0">SUM(D20:E20)</f>
        <v>597729</v>
      </c>
      <c r="H20" s="61"/>
    </row>
    <row r="21" spans="1:8" x14ac:dyDescent="0.2">
      <c r="A21" s="65" t="s">
        <v>75</v>
      </c>
      <c r="B21" s="65" t="s">
        <v>1</v>
      </c>
      <c r="C21" s="66">
        <v>13996</v>
      </c>
      <c r="D21" s="66">
        <v>10826</v>
      </c>
      <c r="E21" s="66">
        <v>2597</v>
      </c>
      <c r="F21" s="66">
        <v>573</v>
      </c>
      <c r="G21" s="70">
        <f t="shared" si="0"/>
        <v>13423</v>
      </c>
      <c r="H21" s="61"/>
    </row>
    <row r="22" spans="1:8" x14ac:dyDescent="0.2">
      <c r="A22" s="65" t="s">
        <v>146</v>
      </c>
      <c r="B22" s="65" t="s">
        <v>2</v>
      </c>
      <c r="C22" s="66">
        <v>14663</v>
      </c>
      <c r="D22" s="66">
        <v>11361</v>
      </c>
      <c r="E22" s="66">
        <v>2794</v>
      </c>
      <c r="F22" s="66">
        <v>508</v>
      </c>
      <c r="G22" s="70">
        <f t="shared" si="0"/>
        <v>14155</v>
      </c>
      <c r="H22" s="61"/>
    </row>
    <row r="23" spans="1:8" x14ac:dyDescent="0.2">
      <c r="A23" s="65" t="s">
        <v>59</v>
      </c>
      <c r="B23" s="65" t="s">
        <v>127</v>
      </c>
      <c r="C23" s="66">
        <v>22605</v>
      </c>
      <c r="D23" s="66">
        <v>16627</v>
      </c>
      <c r="E23" s="66">
        <v>4786</v>
      </c>
      <c r="F23" s="66">
        <v>1192</v>
      </c>
      <c r="G23" s="70">
        <f t="shared" si="0"/>
        <v>21413</v>
      </c>
      <c r="H23" s="61"/>
    </row>
    <row r="24" spans="1:8" x14ac:dyDescent="0.2">
      <c r="A24" s="65" t="s">
        <v>57</v>
      </c>
      <c r="B24" s="65" t="s">
        <v>7</v>
      </c>
      <c r="C24" s="66">
        <v>8033</v>
      </c>
      <c r="D24" s="66">
        <v>5928</v>
      </c>
      <c r="E24" s="66">
        <v>1760</v>
      </c>
      <c r="F24" s="66">
        <v>345</v>
      </c>
      <c r="G24" s="70">
        <f t="shared" si="0"/>
        <v>7688</v>
      </c>
      <c r="H24" s="61"/>
    </row>
    <row r="25" spans="1:8" x14ac:dyDescent="0.2">
      <c r="A25" s="65" t="s">
        <v>58</v>
      </c>
      <c r="B25" s="65" t="s">
        <v>128</v>
      </c>
      <c r="C25" s="66">
        <v>143068</v>
      </c>
      <c r="D25" s="66">
        <v>105519</v>
      </c>
      <c r="E25" s="66">
        <v>30525</v>
      </c>
      <c r="F25" s="66">
        <v>7024</v>
      </c>
      <c r="G25" s="70">
        <f t="shared" si="0"/>
        <v>136044</v>
      </c>
      <c r="H25" s="61"/>
    </row>
    <row r="26" spans="1:8" x14ac:dyDescent="0.2">
      <c r="A26" s="65" t="s">
        <v>43</v>
      </c>
      <c r="B26" s="65" t="s">
        <v>9</v>
      </c>
      <c r="C26" s="66">
        <v>3714</v>
      </c>
      <c r="D26" s="66">
        <v>2893</v>
      </c>
      <c r="E26" s="66">
        <v>715</v>
      </c>
      <c r="F26" s="66">
        <v>106</v>
      </c>
      <c r="G26" s="70">
        <f t="shared" si="0"/>
        <v>3608</v>
      </c>
      <c r="H26" s="61"/>
    </row>
    <row r="27" spans="1:8" x14ac:dyDescent="0.2">
      <c r="A27" s="65" t="s">
        <v>73</v>
      </c>
      <c r="B27" s="65" t="s">
        <v>16</v>
      </c>
      <c r="C27" s="66">
        <v>6874</v>
      </c>
      <c r="D27" s="66">
        <v>5405</v>
      </c>
      <c r="E27" s="66">
        <v>1184</v>
      </c>
      <c r="F27" s="66">
        <v>285</v>
      </c>
      <c r="G27" s="70">
        <f t="shared" si="0"/>
        <v>6589</v>
      </c>
      <c r="H27" s="61"/>
    </row>
    <row r="28" spans="1:8" x14ac:dyDescent="0.2">
      <c r="A28" s="65" t="s">
        <v>62</v>
      </c>
      <c r="B28" s="65" t="s">
        <v>13</v>
      </c>
      <c r="C28" s="66">
        <v>10905</v>
      </c>
      <c r="D28" s="66">
        <v>9007</v>
      </c>
      <c r="E28" s="66">
        <v>1680</v>
      </c>
      <c r="F28" s="66">
        <v>218</v>
      </c>
      <c r="G28" s="70">
        <f t="shared" si="0"/>
        <v>10687</v>
      </c>
      <c r="H28" s="61"/>
    </row>
    <row r="29" spans="1:8" x14ac:dyDescent="0.2">
      <c r="A29" s="65" t="s">
        <v>50</v>
      </c>
      <c r="B29" s="65" t="s">
        <v>8</v>
      </c>
      <c r="C29" s="66">
        <v>65579</v>
      </c>
      <c r="D29" s="66">
        <v>53927</v>
      </c>
      <c r="E29" s="66">
        <v>9800</v>
      </c>
      <c r="F29" s="66">
        <v>1852</v>
      </c>
      <c r="G29" s="70">
        <f t="shared" si="0"/>
        <v>63727</v>
      </c>
      <c r="H29" s="61"/>
    </row>
    <row r="30" spans="1:8" x14ac:dyDescent="0.2">
      <c r="A30" s="65" t="s">
        <v>67</v>
      </c>
      <c r="B30" s="65" t="s">
        <v>11</v>
      </c>
      <c r="C30" s="66">
        <v>72107</v>
      </c>
      <c r="D30" s="66">
        <v>55783</v>
      </c>
      <c r="E30" s="66">
        <v>12645</v>
      </c>
      <c r="F30" s="66">
        <v>3679</v>
      </c>
      <c r="G30" s="70">
        <f t="shared" si="0"/>
        <v>68428</v>
      </c>
      <c r="H30" s="61"/>
    </row>
    <row r="31" spans="1:8" x14ac:dyDescent="0.2">
      <c r="A31" s="65" t="s">
        <v>147</v>
      </c>
      <c r="B31" s="65" t="s">
        <v>14</v>
      </c>
      <c r="C31" s="66">
        <v>6576</v>
      </c>
      <c r="D31" s="66">
        <v>5179</v>
      </c>
      <c r="E31" s="66">
        <v>1134</v>
      </c>
      <c r="F31" s="66">
        <v>263</v>
      </c>
      <c r="G31" s="70">
        <f t="shared" si="0"/>
        <v>6313</v>
      </c>
      <c r="H31" s="61"/>
    </row>
    <row r="32" spans="1:8" x14ac:dyDescent="0.2">
      <c r="A32" s="65" t="s">
        <v>64</v>
      </c>
      <c r="B32" s="65" t="s">
        <v>18</v>
      </c>
      <c r="C32" s="66">
        <v>115239</v>
      </c>
      <c r="D32" s="66">
        <v>98707</v>
      </c>
      <c r="E32" s="66">
        <v>14150</v>
      </c>
      <c r="F32" s="66">
        <v>2382</v>
      </c>
      <c r="G32" s="70">
        <f t="shared" si="0"/>
        <v>112857</v>
      </c>
      <c r="H32" s="61"/>
    </row>
    <row r="33" spans="1:8" x14ac:dyDescent="0.2">
      <c r="A33" s="65" t="s">
        <v>144</v>
      </c>
      <c r="B33" s="65" t="s">
        <v>4</v>
      </c>
      <c r="C33" s="66">
        <v>1752</v>
      </c>
      <c r="D33" s="66">
        <v>1448</v>
      </c>
      <c r="E33" s="66">
        <v>265</v>
      </c>
      <c r="F33" s="66">
        <v>40</v>
      </c>
      <c r="G33" s="70">
        <f t="shared" si="0"/>
        <v>1713</v>
      </c>
      <c r="H33" s="61"/>
    </row>
    <row r="34" spans="1:8" x14ac:dyDescent="0.2">
      <c r="A34" s="65" t="s">
        <v>51</v>
      </c>
      <c r="B34" s="65" t="s">
        <v>22</v>
      </c>
      <c r="C34" s="66">
        <v>4799</v>
      </c>
      <c r="D34" s="66">
        <v>3792</v>
      </c>
      <c r="E34" s="66">
        <v>870</v>
      </c>
      <c r="F34" s="66">
        <v>137</v>
      </c>
      <c r="G34" s="70">
        <f t="shared" si="0"/>
        <v>4662</v>
      </c>
      <c r="H34" s="61"/>
    </row>
    <row r="35" spans="1:8" x14ac:dyDescent="0.2">
      <c r="A35" s="65" t="s">
        <v>37</v>
      </c>
      <c r="B35" s="65" t="s">
        <v>20</v>
      </c>
      <c r="C35" s="66">
        <v>7814</v>
      </c>
      <c r="D35" s="66">
        <v>6112</v>
      </c>
      <c r="E35" s="66">
        <v>1456</v>
      </c>
      <c r="F35" s="66">
        <v>246</v>
      </c>
      <c r="G35" s="70">
        <f t="shared" si="0"/>
        <v>7568</v>
      </c>
      <c r="H35" s="61"/>
    </row>
    <row r="36" spans="1:8" x14ac:dyDescent="0.2">
      <c r="A36" s="65" t="s">
        <v>68</v>
      </c>
      <c r="B36" s="65" t="s">
        <v>21</v>
      </c>
      <c r="C36" s="66">
        <v>1848</v>
      </c>
      <c r="D36" s="66">
        <v>1378</v>
      </c>
      <c r="E36" s="66">
        <v>384</v>
      </c>
      <c r="F36" s="66">
        <v>87</v>
      </c>
      <c r="G36" s="70">
        <f t="shared" si="0"/>
        <v>1762</v>
      </c>
      <c r="H36" s="61"/>
    </row>
    <row r="37" spans="1:8" x14ac:dyDescent="0.2">
      <c r="A37" s="65" t="s">
        <v>52</v>
      </c>
      <c r="B37" s="65" t="s">
        <v>15</v>
      </c>
      <c r="C37" s="66">
        <v>15995</v>
      </c>
      <c r="D37" s="66">
        <v>12505</v>
      </c>
      <c r="E37" s="66">
        <v>2853</v>
      </c>
      <c r="F37" s="66">
        <v>637</v>
      </c>
      <c r="G37" s="70">
        <f t="shared" si="0"/>
        <v>15358</v>
      </c>
      <c r="H37" s="61"/>
    </row>
    <row r="38" spans="1:8" x14ac:dyDescent="0.2">
      <c r="A38" s="65" t="s">
        <v>145</v>
      </c>
      <c r="B38" s="65" t="s">
        <v>23</v>
      </c>
      <c r="C38" s="66">
        <v>909</v>
      </c>
      <c r="D38" s="66">
        <v>717</v>
      </c>
      <c r="E38" s="66">
        <v>157</v>
      </c>
      <c r="F38" s="66">
        <v>35</v>
      </c>
      <c r="G38" s="70">
        <f t="shared" si="0"/>
        <v>874</v>
      </c>
      <c r="H38" s="61"/>
    </row>
    <row r="39" spans="1:8" x14ac:dyDescent="0.2">
      <c r="A39" s="65" t="s">
        <v>70</v>
      </c>
      <c r="B39" s="65" t="s">
        <v>24</v>
      </c>
      <c r="C39" s="66">
        <v>25804</v>
      </c>
      <c r="D39" s="66">
        <v>19785</v>
      </c>
      <c r="E39" s="66">
        <v>5043</v>
      </c>
      <c r="F39" s="66">
        <v>976</v>
      </c>
      <c r="G39" s="70">
        <f t="shared" si="0"/>
        <v>24828</v>
      </c>
      <c r="H39" s="61"/>
    </row>
    <row r="40" spans="1:8" x14ac:dyDescent="0.2">
      <c r="A40" s="65" t="s">
        <v>72</v>
      </c>
      <c r="B40" s="65" t="s">
        <v>0</v>
      </c>
      <c r="C40" s="66">
        <v>16914</v>
      </c>
      <c r="D40" s="66">
        <v>13029</v>
      </c>
      <c r="E40" s="66">
        <v>3087</v>
      </c>
      <c r="F40" s="66">
        <v>798</v>
      </c>
      <c r="G40" s="70">
        <f t="shared" si="0"/>
        <v>16116</v>
      </c>
      <c r="H40" s="61"/>
    </row>
    <row r="41" spans="1:8" x14ac:dyDescent="0.2">
      <c r="A41" s="65" t="s">
        <v>49</v>
      </c>
      <c r="B41" s="65" t="s">
        <v>27</v>
      </c>
      <c r="C41" s="66">
        <v>58552</v>
      </c>
      <c r="D41" s="66">
        <v>44762</v>
      </c>
      <c r="E41" s="66">
        <v>11360</v>
      </c>
      <c r="F41" s="66">
        <v>2430</v>
      </c>
      <c r="G41" s="70">
        <f t="shared" si="0"/>
        <v>56122</v>
      </c>
      <c r="H41" s="61"/>
    </row>
    <row r="42" spans="1:8" x14ac:dyDescent="0.2">
      <c r="A42" s="65" t="s">
        <v>60</v>
      </c>
      <c r="B42" s="65" t="s">
        <v>28</v>
      </c>
      <c r="C42" s="66">
        <v>19209</v>
      </c>
      <c r="D42" s="66">
        <v>15396</v>
      </c>
      <c r="E42" s="66">
        <v>3330</v>
      </c>
      <c r="F42" s="66">
        <v>484</v>
      </c>
      <c r="G42" s="70">
        <f t="shared" si="0"/>
        <v>18726</v>
      </c>
      <c r="H42" s="61"/>
    </row>
    <row r="43" spans="1:8" x14ac:dyDescent="0.2">
      <c r="A43" s="65" t="s">
        <v>143</v>
      </c>
      <c r="B43" s="65" t="s">
        <v>29</v>
      </c>
      <c r="C43" s="66">
        <v>28809</v>
      </c>
      <c r="D43" s="66">
        <v>22152</v>
      </c>
      <c r="E43" s="66">
        <v>5411</v>
      </c>
      <c r="F43" s="66">
        <v>1246</v>
      </c>
      <c r="G43" s="70">
        <f t="shared" si="0"/>
        <v>27563</v>
      </c>
      <c r="H43" s="61"/>
    </row>
    <row r="44" spans="1:8" x14ac:dyDescent="0.2">
      <c r="A44" s="65" t="s">
        <v>65</v>
      </c>
      <c r="B44" s="65" t="s">
        <v>31</v>
      </c>
      <c r="C44" s="66">
        <v>4440</v>
      </c>
      <c r="D44" s="66">
        <v>3458</v>
      </c>
      <c r="E44" s="66">
        <v>812</v>
      </c>
      <c r="F44" s="66">
        <v>170</v>
      </c>
      <c r="G44" s="70">
        <f t="shared" si="0"/>
        <v>4270</v>
      </c>
      <c r="H44" s="61"/>
    </row>
    <row r="45" spans="1:8" x14ac:dyDescent="0.2">
      <c r="A45" s="65" t="s">
        <v>53</v>
      </c>
      <c r="B45" s="65" t="s">
        <v>129</v>
      </c>
      <c r="C45" s="66">
        <v>7522</v>
      </c>
      <c r="D45" s="66">
        <v>5391</v>
      </c>
      <c r="E45" s="66">
        <v>1717</v>
      </c>
      <c r="F45" s="66">
        <v>414</v>
      </c>
      <c r="G45" s="70">
        <f t="shared" si="0"/>
        <v>7108</v>
      </c>
      <c r="H45" s="61"/>
    </row>
    <row r="46" spans="1:8" x14ac:dyDescent="0.2">
      <c r="A46" s="65" t="s">
        <v>71</v>
      </c>
      <c r="B46" s="65" t="s">
        <v>10</v>
      </c>
      <c r="C46" s="66">
        <v>8491</v>
      </c>
      <c r="D46" s="66">
        <v>6532</v>
      </c>
      <c r="E46" s="66">
        <v>1607</v>
      </c>
      <c r="F46" s="66">
        <v>352</v>
      </c>
      <c r="G46" s="70">
        <f t="shared" si="0"/>
        <v>8139</v>
      </c>
      <c r="H46" s="61"/>
    </row>
    <row r="47" spans="1:8" x14ac:dyDescent="0.2">
      <c r="A47" s="65" t="s">
        <v>69</v>
      </c>
      <c r="B47" s="65" t="s">
        <v>32</v>
      </c>
      <c r="C47" s="66">
        <v>17966</v>
      </c>
      <c r="D47" s="66">
        <v>14343</v>
      </c>
      <c r="E47" s="66">
        <v>3029</v>
      </c>
      <c r="F47" s="66">
        <v>593</v>
      </c>
      <c r="G47" s="70">
        <f t="shared" si="0"/>
        <v>17372</v>
      </c>
      <c r="H47" s="61"/>
    </row>
    <row r="48" spans="1:8" x14ac:dyDescent="0.2">
      <c r="A48" s="65" t="s">
        <v>56</v>
      </c>
      <c r="B48" s="65" t="s">
        <v>12</v>
      </c>
      <c r="C48" s="66">
        <v>94674</v>
      </c>
      <c r="D48" s="66">
        <v>75184</v>
      </c>
      <c r="E48" s="66">
        <v>16160</v>
      </c>
      <c r="F48" s="66">
        <v>3331</v>
      </c>
      <c r="G48" s="70">
        <f t="shared" si="0"/>
        <v>91344</v>
      </c>
      <c r="H48" s="61"/>
    </row>
    <row r="49" spans="1:8" x14ac:dyDescent="0.2">
      <c r="A49" s="65" t="s">
        <v>90</v>
      </c>
      <c r="B49" s="65" t="s">
        <v>17</v>
      </c>
      <c r="C49" s="66">
        <v>841</v>
      </c>
      <c r="D49" s="66">
        <v>637</v>
      </c>
      <c r="E49" s="66">
        <v>159</v>
      </c>
      <c r="F49" s="66">
        <v>45</v>
      </c>
      <c r="G49" s="70">
        <f t="shared" si="0"/>
        <v>796</v>
      </c>
      <c r="H49" s="61"/>
    </row>
    <row r="50" spans="1:8" x14ac:dyDescent="0.2">
      <c r="A50" s="65" t="s">
        <v>74</v>
      </c>
      <c r="B50" s="65" t="s">
        <v>25</v>
      </c>
      <c r="C50" s="66">
        <v>9389</v>
      </c>
      <c r="D50" s="66">
        <v>7288</v>
      </c>
      <c r="E50" s="66">
        <v>1743</v>
      </c>
      <c r="F50" s="66">
        <v>358</v>
      </c>
      <c r="G50" s="70">
        <f t="shared" si="0"/>
        <v>9031</v>
      </c>
      <c r="H50" s="61"/>
    </row>
    <row r="51" spans="1:8" x14ac:dyDescent="0.2">
      <c r="A51" s="65" t="s">
        <v>61</v>
      </c>
      <c r="B51" s="65" t="s">
        <v>3</v>
      </c>
      <c r="C51" s="66">
        <v>22857</v>
      </c>
      <c r="D51" s="66">
        <v>16910</v>
      </c>
      <c r="E51" s="66">
        <v>4875</v>
      </c>
      <c r="F51" s="66">
        <v>1072</v>
      </c>
      <c r="G51" s="70">
        <f t="shared" si="0"/>
        <v>21785</v>
      </c>
      <c r="H51" s="61"/>
    </row>
    <row r="52" spans="1:8" x14ac:dyDescent="0.2">
      <c r="A52" s="65" t="s">
        <v>130</v>
      </c>
      <c r="B52" s="65" t="s">
        <v>130</v>
      </c>
      <c r="C52" s="67" t="s">
        <v>131</v>
      </c>
      <c r="D52" s="67" t="s">
        <v>131</v>
      </c>
      <c r="E52" s="67" t="s">
        <v>131</v>
      </c>
      <c r="F52" s="67" t="s">
        <v>131</v>
      </c>
      <c r="G52" s="70">
        <f t="shared" si="0"/>
        <v>0</v>
      </c>
      <c r="H52" s="61"/>
    </row>
    <row r="53" spans="1:8" x14ac:dyDescent="0.2">
      <c r="A53" s="65" t="s">
        <v>132</v>
      </c>
      <c r="B53" s="65" t="s">
        <v>132</v>
      </c>
      <c r="C53" s="66">
        <v>3116</v>
      </c>
      <c r="D53" s="66">
        <v>2448</v>
      </c>
      <c r="E53" s="66">
        <v>554</v>
      </c>
      <c r="F53" s="66">
        <v>114</v>
      </c>
      <c r="G53" s="70">
        <f t="shared" si="0"/>
        <v>3002</v>
      </c>
      <c r="H53" s="61"/>
    </row>
    <row r="54" spans="1:8" x14ac:dyDescent="0.2">
      <c r="A54" s="65" t="s">
        <v>133</v>
      </c>
      <c r="B54" s="65" t="s">
        <v>133</v>
      </c>
      <c r="C54" s="66">
        <v>12959</v>
      </c>
      <c r="D54" s="66">
        <v>10989</v>
      </c>
      <c r="E54" s="66">
        <v>1578</v>
      </c>
      <c r="F54" s="66">
        <v>393</v>
      </c>
      <c r="G54" s="70">
        <f t="shared" si="0"/>
        <v>12567</v>
      </c>
      <c r="H54" s="61"/>
    </row>
    <row r="55" spans="1:8" x14ac:dyDescent="0.2">
      <c r="A55" s="65" t="s">
        <v>63</v>
      </c>
      <c r="B55" s="65" t="s">
        <v>33</v>
      </c>
      <c r="C55" s="66">
        <v>86477</v>
      </c>
      <c r="D55" s="66">
        <v>69144</v>
      </c>
      <c r="E55" s="66">
        <v>14211</v>
      </c>
      <c r="F55" s="66">
        <v>3123</v>
      </c>
      <c r="G55" s="70">
        <f t="shared" si="0"/>
        <v>83355</v>
      </c>
      <c r="H55" s="61"/>
    </row>
    <row r="56" spans="1:8" x14ac:dyDescent="0.2">
      <c r="B56" s="56"/>
    </row>
    <row r="57" spans="1:8" ht="14.25" x14ac:dyDescent="0.2">
      <c r="B57" s="63" t="s">
        <v>134</v>
      </c>
      <c r="C57" s="62"/>
      <c r="D57" s="62"/>
      <c r="E57" s="62"/>
      <c r="F57" s="62"/>
    </row>
    <row r="58" spans="1:8" ht="14.25" x14ac:dyDescent="0.2">
      <c r="B58" s="63" t="s">
        <v>131</v>
      </c>
      <c r="C58" s="63" t="s">
        <v>135</v>
      </c>
      <c r="D58" s="62"/>
      <c r="E58" s="62"/>
      <c r="F58" s="62"/>
    </row>
    <row r="59" spans="1:8" x14ac:dyDescent="0.2">
      <c r="B59" s="56"/>
      <c r="C59" s="56"/>
    </row>
    <row r="60" spans="1:8" ht="14.25" x14ac:dyDescent="0.2">
      <c r="B60" s="63" t="s">
        <v>117</v>
      </c>
      <c r="C60" s="63" t="s">
        <v>118</v>
      </c>
      <c r="D60" s="62"/>
      <c r="E60" s="62"/>
      <c r="F60" s="62"/>
    </row>
    <row r="61" spans="1:8" ht="14.25" x14ac:dyDescent="0.2">
      <c r="B61" s="63" t="s">
        <v>140</v>
      </c>
      <c r="C61" s="63" t="s">
        <v>141</v>
      </c>
      <c r="D61" s="62"/>
      <c r="E61" s="62"/>
      <c r="F61" s="62"/>
    </row>
    <row r="62" spans="1:8" ht="14.25" x14ac:dyDescent="0.2">
      <c r="B62" s="63" t="s">
        <v>113</v>
      </c>
      <c r="C62" s="63" t="s">
        <v>78</v>
      </c>
      <c r="D62" s="62"/>
      <c r="E62" s="62"/>
      <c r="F62" s="62"/>
    </row>
    <row r="63" spans="1:8" ht="14.25" x14ac:dyDescent="0.2">
      <c r="B63" s="63" t="s">
        <v>115</v>
      </c>
      <c r="C63" s="63" t="s">
        <v>116</v>
      </c>
      <c r="D63" s="62"/>
      <c r="E63" s="62"/>
      <c r="F63" s="62"/>
    </row>
    <row r="64" spans="1:8" ht="14.25" x14ac:dyDescent="0.2">
      <c r="B64" s="63" t="s">
        <v>119</v>
      </c>
      <c r="C64" s="63" t="s">
        <v>136</v>
      </c>
      <c r="D64" s="62"/>
      <c r="E64" s="62"/>
      <c r="F64" s="62"/>
    </row>
    <row r="65" spans="1:6" x14ac:dyDescent="0.2">
      <c r="B65" s="58"/>
      <c r="C65" s="60"/>
      <c r="D65" s="60"/>
      <c r="E65" s="60"/>
      <c r="F65" s="60"/>
    </row>
    <row r="66" spans="1:6" x14ac:dyDescent="0.2">
      <c r="B66" s="65" t="s">
        <v>121</v>
      </c>
      <c r="C66" s="65" t="s">
        <v>78</v>
      </c>
      <c r="D66" s="65" t="s">
        <v>122</v>
      </c>
      <c r="E66" s="65" t="s">
        <v>123</v>
      </c>
      <c r="F66" s="65" t="s">
        <v>124</v>
      </c>
    </row>
    <row r="67" spans="1:6" x14ac:dyDescent="0.2">
      <c r="A67" s="65" t="s">
        <v>149</v>
      </c>
      <c r="B67" s="65" t="s">
        <v>125</v>
      </c>
      <c r="C67" s="67" t="s">
        <v>131</v>
      </c>
      <c r="D67" s="67" t="s">
        <v>131</v>
      </c>
      <c r="E67" s="67" t="s">
        <v>131</v>
      </c>
      <c r="F67" s="67" t="s">
        <v>131</v>
      </c>
    </row>
    <row r="68" spans="1:6" x14ac:dyDescent="0.2">
      <c r="A68" s="65" t="s">
        <v>148</v>
      </c>
      <c r="B68" s="65" t="s">
        <v>126</v>
      </c>
      <c r="C68" s="67" t="s">
        <v>131</v>
      </c>
      <c r="D68" s="67" t="s">
        <v>131</v>
      </c>
      <c r="E68" s="67" t="s">
        <v>131</v>
      </c>
      <c r="F68" s="67" t="s">
        <v>131</v>
      </c>
    </row>
    <row r="69" spans="1:6" x14ac:dyDescent="0.2">
      <c r="A69" s="65" t="s">
        <v>75</v>
      </c>
      <c r="B69" s="65" t="s">
        <v>1</v>
      </c>
      <c r="C69" s="67" t="s">
        <v>131</v>
      </c>
      <c r="D69" s="67" t="s">
        <v>131</v>
      </c>
      <c r="E69" s="67" t="s">
        <v>131</v>
      </c>
      <c r="F69" s="67" t="s">
        <v>131</v>
      </c>
    </row>
    <row r="70" spans="1:6" x14ac:dyDescent="0.2">
      <c r="A70" s="65" t="s">
        <v>146</v>
      </c>
      <c r="B70" s="65" t="s">
        <v>2</v>
      </c>
      <c r="C70" s="67" t="s">
        <v>131</v>
      </c>
      <c r="D70" s="67" t="s">
        <v>131</v>
      </c>
      <c r="E70" s="67" t="s">
        <v>131</v>
      </c>
      <c r="F70" s="67" t="s">
        <v>131</v>
      </c>
    </row>
    <row r="71" spans="1:6" x14ac:dyDescent="0.2">
      <c r="A71" s="65" t="s">
        <v>59</v>
      </c>
      <c r="B71" s="65" t="s">
        <v>127</v>
      </c>
      <c r="C71" s="67" t="s">
        <v>131</v>
      </c>
      <c r="D71" s="67" t="s">
        <v>131</v>
      </c>
      <c r="E71" s="67" t="s">
        <v>131</v>
      </c>
      <c r="F71" s="67" t="s">
        <v>131</v>
      </c>
    </row>
    <row r="72" spans="1:6" x14ac:dyDescent="0.2">
      <c r="A72" s="65" t="s">
        <v>57</v>
      </c>
      <c r="B72" s="65" t="s">
        <v>7</v>
      </c>
      <c r="C72" s="67" t="s">
        <v>131</v>
      </c>
      <c r="D72" s="67" t="s">
        <v>131</v>
      </c>
      <c r="E72" s="67" t="s">
        <v>131</v>
      </c>
      <c r="F72" s="67" t="s">
        <v>131</v>
      </c>
    </row>
    <row r="73" spans="1:6" x14ac:dyDescent="0.2">
      <c r="A73" s="65" t="s">
        <v>58</v>
      </c>
      <c r="B73" s="65" t="s">
        <v>128</v>
      </c>
      <c r="C73" s="67" t="s">
        <v>131</v>
      </c>
      <c r="D73" s="67" t="s">
        <v>131</v>
      </c>
      <c r="E73" s="67" t="s">
        <v>131</v>
      </c>
      <c r="F73" s="67" t="s">
        <v>131</v>
      </c>
    </row>
    <row r="74" spans="1:6" x14ac:dyDescent="0.2">
      <c r="A74" s="65" t="s">
        <v>43</v>
      </c>
      <c r="B74" s="65" t="s">
        <v>9</v>
      </c>
      <c r="C74" s="67" t="s">
        <v>131</v>
      </c>
      <c r="D74" s="67" t="s">
        <v>131</v>
      </c>
      <c r="E74" s="67" t="s">
        <v>131</v>
      </c>
      <c r="F74" s="67" t="s">
        <v>131</v>
      </c>
    </row>
    <row r="75" spans="1:6" x14ac:dyDescent="0.2">
      <c r="A75" s="65" t="s">
        <v>73</v>
      </c>
      <c r="B75" s="65" t="s">
        <v>16</v>
      </c>
      <c r="C75" s="67" t="s">
        <v>131</v>
      </c>
      <c r="D75" s="67" t="s">
        <v>131</v>
      </c>
      <c r="E75" s="67" t="s">
        <v>131</v>
      </c>
      <c r="F75" s="67" t="s">
        <v>131</v>
      </c>
    </row>
    <row r="76" spans="1:6" x14ac:dyDescent="0.2">
      <c r="A76" s="65" t="s">
        <v>62</v>
      </c>
      <c r="B76" s="65" t="s">
        <v>13</v>
      </c>
      <c r="C76" s="67" t="s">
        <v>131</v>
      </c>
      <c r="D76" s="67" t="s">
        <v>131</v>
      </c>
      <c r="E76" s="67" t="s">
        <v>131</v>
      </c>
      <c r="F76" s="67" t="s">
        <v>131</v>
      </c>
    </row>
    <row r="77" spans="1:6" x14ac:dyDescent="0.2">
      <c r="A77" s="65" t="s">
        <v>50</v>
      </c>
      <c r="B77" s="65" t="s">
        <v>8</v>
      </c>
      <c r="C77" s="67" t="s">
        <v>131</v>
      </c>
      <c r="D77" s="67" t="s">
        <v>131</v>
      </c>
      <c r="E77" s="67" t="s">
        <v>131</v>
      </c>
      <c r="F77" s="67" t="s">
        <v>131</v>
      </c>
    </row>
    <row r="78" spans="1:6" x14ac:dyDescent="0.2">
      <c r="A78" s="65" t="s">
        <v>67</v>
      </c>
      <c r="B78" s="65" t="s">
        <v>11</v>
      </c>
      <c r="C78" s="67" t="s">
        <v>131</v>
      </c>
      <c r="D78" s="67" t="s">
        <v>131</v>
      </c>
      <c r="E78" s="67" t="s">
        <v>131</v>
      </c>
      <c r="F78" s="67" t="s">
        <v>131</v>
      </c>
    </row>
    <row r="79" spans="1:6" x14ac:dyDescent="0.2">
      <c r="A79" s="65" t="s">
        <v>147</v>
      </c>
      <c r="B79" s="65" t="s">
        <v>14</v>
      </c>
      <c r="C79" s="67" t="s">
        <v>131</v>
      </c>
      <c r="D79" s="67" t="s">
        <v>131</v>
      </c>
      <c r="E79" s="67" t="s">
        <v>131</v>
      </c>
      <c r="F79" s="67" t="s">
        <v>131</v>
      </c>
    </row>
    <row r="80" spans="1:6" x14ac:dyDescent="0.2">
      <c r="A80" s="65" t="s">
        <v>64</v>
      </c>
      <c r="B80" s="65" t="s">
        <v>18</v>
      </c>
      <c r="C80" s="67" t="s">
        <v>131</v>
      </c>
      <c r="D80" s="67" t="s">
        <v>131</v>
      </c>
      <c r="E80" s="67" t="s">
        <v>131</v>
      </c>
      <c r="F80" s="67" t="s">
        <v>131</v>
      </c>
    </row>
    <row r="81" spans="1:6" x14ac:dyDescent="0.2">
      <c r="A81" s="65" t="s">
        <v>144</v>
      </c>
      <c r="B81" s="65" t="s">
        <v>4</v>
      </c>
      <c r="C81" s="67" t="s">
        <v>131</v>
      </c>
      <c r="D81" s="67" t="s">
        <v>131</v>
      </c>
      <c r="E81" s="67" t="s">
        <v>131</v>
      </c>
      <c r="F81" s="67" t="s">
        <v>131</v>
      </c>
    </row>
    <row r="82" spans="1:6" x14ac:dyDescent="0.2">
      <c r="A82" s="65" t="s">
        <v>51</v>
      </c>
      <c r="B82" s="65" t="s">
        <v>22</v>
      </c>
      <c r="C82" s="67" t="s">
        <v>131</v>
      </c>
      <c r="D82" s="67" t="s">
        <v>131</v>
      </c>
      <c r="E82" s="67" t="s">
        <v>131</v>
      </c>
      <c r="F82" s="67" t="s">
        <v>131</v>
      </c>
    </row>
    <row r="83" spans="1:6" x14ac:dyDescent="0.2">
      <c r="A83" s="65" t="s">
        <v>37</v>
      </c>
      <c r="B83" s="65" t="s">
        <v>20</v>
      </c>
      <c r="C83" s="67" t="s">
        <v>131</v>
      </c>
      <c r="D83" s="67" t="s">
        <v>131</v>
      </c>
      <c r="E83" s="67" t="s">
        <v>131</v>
      </c>
      <c r="F83" s="67" t="s">
        <v>131</v>
      </c>
    </row>
    <row r="84" spans="1:6" x14ac:dyDescent="0.2">
      <c r="A84" s="65" t="s">
        <v>68</v>
      </c>
      <c r="B84" s="65" t="s">
        <v>21</v>
      </c>
      <c r="C84" s="67" t="s">
        <v>131</v>
      </c>
      <c r="D84" s="67" t="s">
        <v>131</v>
      </c>
      <c r="E84" s="67" t="s">
        <v>131</v>
      </c>
      <c r="F84" s="67" t="s">
        <v>131</v>
      </c>
    </row>
    <row r="85" spans="1:6" x14ac:dyDescent="0.2">
      <c r="A85" s="65" t="s">
        <v>52</v>
      </c>
      <c r="B85" s="65" t="s">
        <v>15</v>
      </c>
      <c r="C85" s="67" t="s">
        <v>131</v>
      </c>
      <c r="D85" s="67" t="s">
        <v>131</v>
      </c>
      <c r="E85" s="67" t="s">
        <v>131</v>
      </c>
      <c r="F85" s="67" t="s">
        <v>131</v>
      </c>
    </row>
    <row r="86" spans="1:6" x14ac:dyDescent="0.2">
      <c r="A86" s="65" t="s">
        <v>145</v>
      </c>
      <c r="B86" s="65" t="s">
        <v>23</v>
      </c>
      <c r="C86" s="67" t="s">
        <v>131</v>
      </c>
      <c r="D86" s="67" t="s">
        <v>131</v>
      </c>
      <c r="E86" s="67" t="s">
        <v>131</v>
      </c>
      <c r="F86" s="67" t="s">
        <v>131</v>
      </c>
    </row>
    <row r="87" spans="1:6" x14ac:dyDescent="0.2">
      <c r="A87" s="65" t="s">
        <v>70</v>
      </c>
      <c r="B87" s="65" t="s">
        <v>24</v>
      </c>
      <c r="C87" s="67" t="s">
        <v>131</v>
      </c>
      <c r="D87" s="67" t="s">
        <v>131</v>
      </c>
      <c r="E87" s="67" t="s">
        <v>131</v>
      </c>
      <c r="F87" s="67" t="s">
        <v>131</v>
      </c>
    </row>
    <row r="88" spans="1:6" x14ac:dyDescent="0.2">
      <c r="A88" s="65" t="s">
        <v>72</v>
      </c>
      <c r="B88" s="65" t="s">
        <v>0</v>
      </c>
      <c r="C88" s="67" t="s">
        <v>131</v>
      </c>
      <c r="D88" s="67" t="s">
        <v>131</v>
      </c>
      <c r="E88" s="67" t="s">
        <v>131</v>
      </c>
      <c r="F88" s="67" t="s">
        <v>131</v>
      </c>
    </row>
    <row r="89" spans="1:6" x14ac:dyDescent="0.2">
      <c r="A89" s="65" t="s">
        <v>49</v>
      </c>
      <c r="B89" s="65" t="s">
        <v>27</v>
      </c>
      <c r="C89" s="67" t="s">
        <v>131</v>
      </c>
      <c r="D89" s="67" t="s">
        <v>131</v>
      </c>
      <c r="E89" s="67" t="s">
        <v>131</v>
      </c>
      <c r="F89" s="67" t="s">
        <v>131</v>
      </c>
    </row>
    <row r="90" spans="1:6" x14ac:dyDescent="0.2">
      <c r="A90" s="65" t="s">
        <v>60</v>
      </c>
      <c r="B90" s="65" t="s">
        <v>28</v>
      </c>
      <c r="C90" s="67" t="s">
        <v>131</v>
      </c>
      <c r="D90" s="67" t="s">
        <v>131</v>
      </c>
      <c r="E90" s="67" t="s">
        <v>131</v>
      </c>
      <c r="F90" s="67" t="s">
        <v>131</v>
      </c>
    </row>
    <row r="91" spans="1:6" x14ac:dyDescent="0.2">
      <c r="A91" s="65" t="s">
        <v>143</v>
      </c>
      <c r="B91" s="65" t="s">
        <v>29</v>
      </c>
      <c r="C91" s="67" t="s">
        <v>131</v>
      </c>
      <c r="D91" s="67" t="s">
        <v>131</v>
      </c>
      <c r="E91" s="67" t="s">
        <v>131</v>
      </c>
      <c r="F91" s="67" t="s">
        <v>131</v>
      </c>
    </row>
    <row r="92" spans="1:6" x14ac:dyDescent="0.2">
      <c r="A92" s="65" t="s">
        <v>65</v>
      </c>
      <c r="B92" s="65" t="s">
        <v>31</v>
      </c>
      <c r="C92" s="67" t="s">
        <v>131</v>
      </c>
      <c r="D92" s="67" t="s">
        <v>131</v>
      </c>
      <c r="E92" s="67" t="s">
        <v>131</v>
      </c>
      <c r="F92" s="67" t="s">
        <v>131</v>
      </c>
    </row>
    <row r="93" spans="1:6" x14ac:dyDescent="0.2">
      <c r="A93" s="65" t="s">
        <v>53</v>
      </c>
      <c r="B93" s="65" t="s">
        <v>129</v>
      </c>
      <c r="C93" s="67" t="s">
        <v>131</v>
      </c>
      <c r="D93" s="67" t="s">
        <v>131</v>
      </c>
      <c r="E93" s="67" t="s">
        <v>131</v>
      </c>
      <c r="F93" s="67" t="s">
        <v>131</v>
      </c>
    </row>
    <row r="94" spans="1:6" x14ac:dyDescent="0.2">
      <c r="A94" s="65" t="s">
        <v>71</v>
      </c>
      <c r="B94" s="65" t="s">
        <v>10</v>
      </c>
      <c r="C94" s="67" t="s">
        <v>131</v>
      </c>
      <c r="D94" s="67" t="s">
        <v>131</v>
      </c>
      <c r="E94" s="67" t="s">
        <v>131</v>
      </c>
      <c r="F94" s="67" t="s">
        <v>131</v>
      </c>
    </row>
    <row r="95" spans="1:6" x14ac:dyDescent="0.2">
      <c r="A95" s="65" t="s">
        <v>69</v>
      </c>
      <c r="B95" s="65" t="s">
        <v>32</v>
      </c>
      <c r="C95" s="67" t="s">
        <v>131</v>
      </c>
      <c r="D95" s="67" t="s">
        <v>131</v>
      </c>
      <c r="E95" s="67" t="s">
        <v>131</v>
      </c>
      <c r="F95" s="67" t="s">
        <v>131</v>
      </c>
    </row>
    <row r="96" spans="1:6" x14ac:dyDescent="0.2">
      <c r="A96" s="65" t="s">
        <v>56</v>
      </c>
      <c r="B96" s="65" t="s">
        <v>12</v>
      </c>
      <c r="C96" s="67" t="s">
        <v>131</v>
      </c>
      <c r="D96" s="67" t="s">
        <v>131</v>
      </c>
      <c r="E96" s="67" t="s">
        <v>131</v>
      </c>
      <c r="F96" s="67" t="s">
        <v>131</v>
      </c>
    </row>
    <row r="97" spans="1:6" x14ac:dyDescent="0.2">
      <c r="A97" s="65" t="s">
        <v>90</v>
      </c>
      <c r="B97" s="65" t="s">
        <v>17</v>
      </c>
      <c r="C97" s="67" t="s">
        <v>131</v>
      </c>
      <c r="D97" s="67" t="s">
        <v>131</v>
      </c>
      <c r="E97" s="67" t="s">
        <v>131</v>
      </c>
      <c r="F97" s="67" t="s">
        <v>131</v>
      </c>
    </row>
    <row r="98" spans="1:6" x14ac:dyDescent="0.2">
      <c r="A98" s="65" t="s">
        <v>74</v>
      </c>
      <c r="B98" s="65" t="s">
        <v>25</v>
      </c>
      <c r="C98" s="67" t="s">
        <v>131</v>
      </c>
      <c r="D98" s="67" t="s">
        <v>131</v>
      </c>
      <c r="E98" s="67" t="s">
        <v>131</v>
      </c>
      <c r="F98" s="67" t="s">
        <v>131</v>
      </c>
    </row>
    <row r="99" spans="1:6" x14ac:dyDescent="0.2">
      <c r="A99" s="65" t="s">
        <v>61</v>
      </c>
      <c r="B99" s="65" t="s">
        <v>3</v>
      </c>
      <c r="C99" s="67" t="s">
        <v>131</v>
      </c>
      <c r="D99" s="67" t="s">
        <v>131</v>
      </c>
      <c r="E99" s="67" t="s">
        <v>131</v>
      </c>
      <c r="F99" s="67" t="s">
        <v>131</v>
      </c>
    </row>
    <row r="100" spans="1:6" x14ac:dyDescent="0.2">
      <c r="A100" s="65" t="s">
        <v>130</v>
      </c>
      <c r="B100" s="65" t="s">
        <v>130</v>
      </c>
      <c r="C100" s="67" t="s">
        <v>131</v>
      </c>
      <c r="D100" s="67" t="s">
        <v>131</v>
      </c>
      <c r="E100" s="67" t="s">
        <v>131</v>
      </c>
      <c r="F100" s="67" t="s">
        <v>131</v>
      </c>
    </row>
    <row r="101" spans="1:6" x14ac:dyDescent="0.2">
      <c r="A101" s="65" t="s">
        <v>132</v>
      </c>
      <c r="B101" s="65" t="s">
        <v>132</v>
      </c>
      <c r="C101" s="67" t="s">
        <v>131</v>
      </c>
      <c r="D101" s="67" t="s">
        <v>131</v>
      </c>
      <c r="E101" s="67" t="s">
        <v>131</v>
      </c>
      <c r="F101" s="67" t="s">
        <v>131</v>
      </c>
    </row>
    <row r="102" spans="1:6" x14ac:dyDescent="0.2">
      <c r="A102" s="65" t="s">
        <v>133</v>
      </c>
      <c r="B102" s="65" t="s">
        <v>133</v>
      </c>
      <c r="C102" s="67" t="s">
        <v>131</v>
      </c>
      <c r="D102" s="67" t="s">
        <v>131</v>
      </c>
      <c r="E102" s="67" t="s">
        <v>131</v>
      </c>
      <c r="F102" s="67" t="s">
        <v>131</v>
      </c>
    </row>
    <row r="103" spans="1:6" x14ac:dyDescent="0.2">
      <c r="A103" s="65" t="s">
        <v>63</v>
      </c>
      <c r="B103" s="65" t="s">
        <v>33</v>
      </c>
      <c r="C103" s="67" t="s">
        <v>131</v>
      </c>
      <c r="D103" s="67" t="s">
        <v>131</v>
      </c>
      <c r="E103" s="67" t="s">
        <v>131</v>
      </c>
      <c r="F103" s="67" t="s">
        <v>131</v>
      </c>
    </row>
    <row r="104" spans="1:6" x14ac:dyDescent="0.2">
      <c r="B104" s="56"/>
      <c r="C104" s="56"/>
    </row>
    <row r="105" spans="1:6" ht="14.25" x14ac:dyDescent="0.2">
      <c r="B105" s="63" t="s">
        <v>134</v>
      </c>
      <c r="C105" s="62"/>
      <c r="D105" s="62"/>
      <c r="E105" s="62"/>
      <c r="F105" s="62"/>
    </row>
    <row r="106" spans="1:6" ht="14.25" x14ac:dyDescent="0.2">
      <c r="B106" s="63" t="s">
        <v>131</v>
      </c>
      <c r="C106" s="63" t="s">
        <v>135</v>
      </c>
      <c r="D106" s="62"/>
      <c r="E106" s="62"/>
      <c r="F106" s="62"/>
    </row>
    <row r="107" spans="1:6" x14ac:dyDescent="0.2">
      <c r="B107" s="56"/>
      <c r="C107" s="56"/>
    </row>
    <row r="108" spans="1:6" ht="14.25" x14ac:dyDescent="0.2">
      <c r="B108" s="63" t="s">
        <v>117</v>
      </c>
      <c r="C108" s="63" t="s">
        <v>118</v>
      </c>
      <c r="D108" s="62"/>
      <c r="E108" s="62"/>
      <c r="F108" s="62"/>
    </row>
    <row r="109" spans="1:6" ht="14.25" x14ac:dyDescent="0.2">
      <c r="B109" s="63" t="s">
        <v>140</v>
      </c>
      <c r="C109" s="63" t="s">
        <v>141</v>
      </c>
      <c r="D109" s="62"/>
      <c r="E109" s="62"/>
      <c r="F109" s="62"/>
    </row>
    <row r="110" spans="1:6" ht="14.25" x14ac:dyDescent="0.2">
      <c r="B110" s="63" t="s">
        <v>113</v>
      </c>
      <c r="C110" s="63" t="s">
        <v>142</v>
      </c>
      <c r="D110" s="62"/>
      <c r="E110" s="62"/>
      <c r="F110" s="62"/>
    </row>
    <row r="111" spans="1:6" ht="14.25" x14ac:dyDescent="0.2">
      <c r="B111" s="63" t="s">
        <v>115</v>
      </c>
      <c r="C111" s="63" t="s">
        <v>116</v>
      </c>
      <c r="D111" s="62"/>
      <c r="E111" s="62"/>
      <c r="F111" s="62"/>
    </row>
    <row r="112" spans="1:6" ht="14.25" x14ac:dyDescent="0.2">
      <c r="B112" s="63" t="s">
        <v>119</v>
      </c>
      <c r="C112" s="63" t="s">
        <v>120</v>
      </c>
      <c r="D112" s="62"/>
      <c r="E112" s="62"/>
      <c r="F112" s="62"/>
    </row>
    <row r="113" spans="1:9" x14ac:dyDescent="0.2">
      <c r="B113" s="58"/>
      <c r="C113" s="59"/>
      <c r="D113" s="59"/>
      <c r="E113" s="59"/>
      <c r="F113" s="59"/>
    </row>
    <row r="114" spans="1:9" x14ac:dyDescent="0.2">
      <c r="B114" s="65" t="s">
        <v>121</v>
      </c>
      <c r="C114" s="65" t="s">
        <v>78</v>
      </c>
      <c r="D114" s="65" t="s">
        <v>122</v>
      </c>
      <c r="E114" s="65" t="s">
        <v>123</v>
      </c>
      <c r="F114" s="65" t="s">
        <v>124</v>
      </c>
      <c r="G114" s="69" t="s">
        <v>76</v>
      </c>
      <c r="H114" s="69" t="s">
        <v>76</v>
      </c>
      <c r="I114" s="57" t="s">
        <v>108</v>
      </c>
    </row>
    <row r="115" spans="1:9" x14ac:dyDescent="0.2">
      <c r="A115" s="65" t="s">
        <v>149</v>
      </c>
      <c r="B115" s="65" t="s">
        <v>125</v>
      </c>
      <c r="C115" s="66">
        <v>403872</v>
      </c>
      <c r="D115" s="66">
        <v>290971</v>
      </c>
      <c r="E115" s="66">
        <v>89367</v>
      </c>
      <c r="F115" s="66">
        <v>23535</v>
      </c>
      <c r="G115" s="70">
        <f>SUM(D115:E115)</f>
        <v>380338</v>
      </c>
      <c r="H115" s="61">
        <f>G115/G19*100</f>
        <v>49.493854552316016</v>
      </c>
      <c r="I115" s="61">
        <f>F115/F19*100</f>
        <v>77.412670219064537</v>
      </c>
    </row>
    <row r="116" spans="1:9" x14ac:dyDescent="0.2">
      <c r="A116" s="65" t="s">
        <v>148</v>
      </c>
      <c r="B116" s="65" t="s">
        <v>126</v>
      </c>
      <c r="C116" s="66">
        <v>353599</v>
      </c>
      <c r="D116" s="66">
        <v>258984</v>
      </c>
      <c r="E116" s="66">
        <v>75538</v>
      </c>
      <c r="F116" s="66">
        <v>19078</v>
      </c>
      <c r="G116" s="70">
        <f t="shared" ref="G116:G151" si="1">SUM(D116:E116)</f>
        <v>334522</v>
      </c>
      <c r="H116" s="61">
        <f t="shared" ref="H116:H151" si="2">G116/G20*100</f>
        <v>55.965496069288925</v>
      </c>
      <c r="I116" s="61">
        <f t="shared" ref="I116:I151" si="3">F116/F20*100</f>
        <v>83.027243450256776</v>
      </c>
    </row>
    <row r="117" spans="1:9" x14ac:dyDescent="0.2">
      <c r="A117" s="65" t="s">
        <v>75</v>
      </c>
      <c r="B117" s="65" t="s">
        <v>1</v>
      </c>
      <c r="C117" s="66">
        <v>9528</v>
      </c>
      <c r="D117" s="66">
        <v>6949</v>
      </c>
      <c r="E117" s="66">
        <v>2070</v>
      </c>
      <c r="F117" s="66">
        <v>509</v>
      </c>
      <c r="G117" s="70">
        <f t="shared" si="1"/>
        <v>9019</v>
      </c>
      <c r="H117" s="61">
        <f t="shared" si="2"/>
        <v>67.190642926320493</v>
      </c>
      <c r="I117" s="61">
        <f t="shared" si="3"/>
        <v>88.830715532286206</v>
      </c>
    </row>
    <row r="118" spans="1:9" x14ac:dyDescent="0.2">
      <c r="A118" s="65" t="s">
        <v>146</v>
      </c>
      <c r="B118" s="65" t="s">
        <v>2</v>
      </c>
      <c r="C118" s="66">
        <v>3986</v>
      </c>
      <c r="D118" s="66">
        <v>2332</v>
      </c>
      <c r="E118" s="66">
        <v>1238</v>
      </c>
      <c r="F118" s="66">
        <v>416</v>
      </c>
      <c r="G118" s="70">
        <f t="shared" si="1"/>
        <v>3570</v>
      </c>
      <c r="H118" s="61">
        <f t="shared" si="2"/>
        <v>25.220770045920172</v>
      </c>
      <c r="I118" s="61">
        <f t="shared" si="3"/>
        <v>81.889763779527556</v>
      </c>
    </row>
    <row r="119" spans="1:9" x14ac:dyDescent="0.2">
      <c r="A119" s="65" t="s">
        <v>59</v>
      </c>
      <c r="B119" s="65" t="s">
        <v>127</v>
      </c>
      <c r="C119" s="66">
        <v>10473</v>
      </c>
      <c r="D119" s="66">
        <v>6764</v>
      </c>
      <c r="E119" s="66">
        <v>2787</v>
      </c>
      <c r="F119" s="66">
        <v>923</v>
      </c>
      <c r="G119" s="70">
        <f t="shared" si="1"/>
        <v>9551</v>
      </c>
      <c r="H119" s="61">
        <f t="shared" si="2"/>
        <v>44.60374538831551</v>
      </c>
      <c r="I119" s="61">
        <f t="shared" si="3"/>
        <v>77.432885906040269</v>
      </c>
    </row>
    <row r="120" spans="1:9" x14ac:dyDescent="0.2">
      <c r="A120" s="65" t="s">
        <v>57</v>
      </c>
      <c r="B120" s="65" t="s">
        <v>7</v>
      </c>
      <c r="C120" s="66">
        <v>4136</v>
      </c>
      <c r="D120" s="66">
        <v>2820</v>
      </c>
      <c r="E120" s="66">
        <v>1059</v>
      </c>
      <c r="F120" s="66">
        <v>257</v>
      </c>
      <c r="G120" s="70">
        <f t="shared" si="1"/>
        <v>3879</v>
      </c>
      <c r="H120" s="61">
        <f t="shared" si="2"/>
        <v>50.455254942767944</v>
      </c>
      <c r="I120" s="61">
        <f t="shared" si="3"/>
        <v>74.492753623188406</v>
      </c>
    </row>
    <row r="121" spans="1:9" x14ac:dyDescent="0.2">
      <c r="A121" s="65" t="s">
        <v>58</v>
      </c>
      <c r="B121" s="65" t="s">
        <v>128</v>
      </c>
      <c r="C121" s="66">
        <v>91192</v>
      </c>
      <c r="D121" s="66">
        <v>61096</v>
      </c>
      <c r="E121" s="66">
        <v>23702</v>
      </c>
      <c r="F121" s="66">
        <v>6394</v>
      </c>
      <c r="G121" s="70">
        <f t="shared" si="1"/>
        <v>84798</v>
      </c>
      <c r="H121" s="61">
        <f t="shared" si="2"/>
        <v>62.331304577930666</v>
      </c>
      <c r="I121" s="61">
        <f t="shared" si="3"/>
        <v>91.030751708428255</v>
      </c>
    </row>
    <row r="122" spans="1:9" x14ac:dyDescent="0.2">
      <c r="A122" s="65" t="s">
        <v>43</v>
      </c>
      <c r="B122" s="65" t="s">
        <v>9</v>
      </c>
      <c r="C122" s="66">
        <v>1772</v>
      </c>
      <c r="D122" s="66">
        <v>1194</v>
      </c>
      <c r="E122" s="66">
        <v>487</v>
      </c>
      <c r="F122" s="66">
        <v>92</v>
      </c>
      <c r="G122" s="70">
        <f t="shared" si="1"/>
        <v>1681</v>
      </c>
      <c r="H122" s="61">
        <f t="shared" si="2"/>
        <v>46.590909090909086</v>
      </c>
      <c r="I122" s="61">
        <f t="shared" si="3"/>
        <v>86.79245283018868</v>
      </c>
    </row>
    <row r="123" spans="1:9" x14ac:dyDescent="0.2">
      <c r="A123" s="65" t="s">
        <v>73</v>
      </c>
      <c r="B123" s="65" t="s">
        <v>16</v>
      </c>
      <c r="C123" s="66">
        <v>3941</v>
      </c>
      <c r="D123" s="66">
        <v>2869</v>
      </c>
      <c r="E123" s="66">
        <v>840</v>
      </c>
      <c r="F123" s="66">
        <v>232</v>
      </c>
      <c r="G123" s="70">
        <f t="shared" si="1"/>
        <v>3709</v>
      </c>
      <c r="H123" s="61">
        <f t="shared" si="2"/>
        <v>56.290787676430412</v>
      </c>
      <c r="I123" s="61">
        <f t="shared" si="3"/>
        <v>81.403508771929822</v>
      </c>
    </row>
    <row r="124" spans="1:9" x14ac:dyDescent="0.2">
      <c r="A124" s="65" t="s">
        <v>62</v>
      </c>
      <c r="B124" s="65" t="s">
        <v>13</v>
      </c>
      <c r="C124" s="66">
        <v>6297</v>
      </c>
      <c r="D124" s="66">
        <v>4984</v>
      </c>
      <c r="E124" s="66">
        <v>1130</v>
      </c>
      <c r="F124" s="66">
        <v>183</v>
      </c>
      <c r="G124" s="70">
        <f t="shared" si="1"/>
        <v>6114</v>
      </c>
      <c r="H124" s="61">
        <f t="shared" si="2"/>
        <v>57.209694020772908</v>
      </c>
      <c r="I124" s="61">
        <f t="shared" si="3"/>
        <v>83.944954128440358</v>
      </c>
    </row>
    <row r="125" spans="1:9" x14ac:dyDescent="0.2">
      <c r="A125" s="65" t="s">
        <v>50</v>
      </c>
      <c r="B125" s="65" t="s">
        <v>8</v>
      </c>
      <c r="C125" s="66">
        <v>24204</v>
      </c>
      <c r="D125" s="66">
        <v>17373</v>
      </c>
      <c r="E125" s="66">
        <v>5443</v>
      </c>
      <c r="F125" s="66">
        <v>1388</v>
      </c>
      <c r="G125" s="70">
        <f t="shared" si="1"/>
        <v>22816</v>
      </c>
      <c r="H125" s="61">
        <f t="shared" si="2"/>
        <v>35.802720981687507</v>
      </c>
      <c r="I125" s="61">
        <f t="shared" si="3"/>
        <v>74.946004319654421</v>
      </c>
    </row>
    <row r="126" spans="1:9" x14ac:dyDescent="0.2">
      <c r="A126" s="65" t="s">
        <v>67</v>
      </c>
      <c r="B126" s="65" t="s">
        <v>11</v>
      </c>
      <c r="C126" s="66">
        <v>41611</v>
      </c>
      <c r="D126" s="66">
        <v>30007</v>
      </c>
      <c r="E126" s="66">
        <v>8590</v>
      </c>
      <c r="F126" s="66">
        <v>3014</v>
      </c>
      <c r="G126" s="70">
        <f t="shared" si="1"/>
        <v>38597</v>
      </c>
      <c r="H126" s="61">
        <f t="shared" si="2"/>
        <v>56.40527269538785</v>
      </c>
      <c r="I126" s="61">
        <f t="shared" si="3"/>
        <v>81.924435988040216</v>
      </c>
    </row>
    <row r="127" spans="1:9" x14ac:dyDescent="0.2">
      <c r="A127" s="65" t="s">
        <v>147</v>
      </c>
      <c r="B127" s="65" t="s">
        <v>14</v>
      </c>
      <c r="C127" s="66">
        <v>3157</v>
      </c>
      <c r="D127" s="66">
        <v>2304</v>
      </c>
      <c r="E127" s="66">
        <v>658</v>
      </c>
      <c r="F127" s="66">
        <v>194</v>
      </c>
      <c r="G127" s="70">
        <f t="shared" si="1"/>
        <v>2962</v>
      </c>
      <c r="H127" s="61">
        <f t="shared" si="2"/>
        <v>46.919055916363064</v>
      </c>
      <c r="I127" s="61">
        <f t="shared" si="3"/>
        <v>73.764258555133082</v>
      </c>
    </row>
    <row r="128" spans="1:9" x14ac:dyDescent="0.2">
      <c r="A128" s="65" t="s">
        <v>64</v>
      </c>
      <c r="B128" s="65" t="s">
        <v>18</v>
      </c>
      <c r="C128" s="66">
        <v>61952</v>
      </c>
      <c r="D128" s="66">
        <v>49843</v>
      </c>
      <c r="E128" s="66">
        <v>10102</v>
      </c>
      <c r="F128" s="66">
        <v>2007</v>
      </c>
      <c r="G128" s="70">
        <f t="shared" si="1"/>
        <v>59945</v>
      </c>
      <c r="H128" s="61">
        <f t="shared" si="2"/>
        <v>53.115890020113952</v>
      </c>
      <c r="I128" s="61">
        <f t="shared" si="3"/>
        <v>84.256926952141058</v>
      </c>
    </row>
    <row r="129" spans="1:9" x14ac:dyDescent="0.2">
      <c r="A129" s="65" t="s">
        <v>144</v>
      </c>
      <c r="B129" s="65" t="s">
        <v>4</v>
      </c>
      <c r="C129" s="66">
        <v>639</v>
      </c>
      <c r="D129" s="66">
        <v>482</v>
      </c>
      <c r="E129" s="66">
        <v>132</v>
      </c>
      <c r="F129" s="66">
        <v>25</v>
      </c>
      <c r="G129" s="70">
        <f t="shared" si="1"/>
        <v>614</v>
      </c>
      <c r="H129" s="61">
        <f t="shared" si="2"/>
        <v>35.843549328663165</v>
      </c>
      <c r="I129" s="61">
        <f t="shared" si="3"/>
        <v>62.5</v>
      </c>
    </row>
    <row r="130" spans="1:9" x14ac:dyDescent="0.2">
      <c r="A130" s="65" t="s">
        <v>51</v>
      </c>
      <c r="B130" s="65" t="s">
        <v>22</v>
      </c>
      <c r="C130" s="66">
        <v>1453</v>
      </c>
      <c r="D130" s="66">
        <v>968</v>
      </c>
      <c r="E130" s="66">
        <v>393</v>
      </c>
      <c r="F130" s="66">
        <v>92</v>
      </c>
      <c r="G130" s="70">
        <f t="shared" si="1"/>
        <v>1361</v>
      </c>
      <c r="H130" s="61">
        <f t="shared" si="2"/>
        <v>29.193479193479195</v>
      </c>
      <c r="I130" s="61">
        <f t="shared" si="3"/>
        <v>67.153284671532845</v>
      </c>
    </row>
    <row r="131" spans="1:9" x14ac:dyDescent="0.2">
      <c r="A131" s="65" t="s">
        <v>37</v>
      </c>
      <c r="B131" s="65" t="s">
        <v>20</v>
      </c>
      <c r="C131" s="66">
        <v>3948</v>
      </c>
      <c r="D131" s="66">
        <v>2789</v>
      </c>
      <c r="E131" s="66">
        <v>932</v>
      </c>
      <c r="F131" s="66">
        <v>227</v>
      </c>
      <c r="G131" s="70">
        <f t="shared" si="1"/>
        <v>3721</v>
      </c>
      <c r="H131" s="61">
        <f t="shared" si="2"/>
        <v>49.167547568710354</v>
      </c>
      <c r="I131" s="61">
        <f t="shared" si="3"/>
        <v>92.276422764227632</v>
      </c>
    </row>
    <row r="132" spans="1:9" x14ac:dyDescent="0.2">
      <c r="A132" s="65" t="s">
        <v>68</v>
      </c>
      <c r="B132" s="65" t="s">
        <v>21</v>
      </c>
      <c r="C132" s="66">
        <v>1179</v>
      </c>
      <c r="D132" s="66">
        <v>838</v>
      </c>
      <c r="E132" s="66">
        <v>271</v>
      </c>
      <c r="F132" s="66">
        <v>71</v>
      </c>
      <c r="G132" s="70">
        <f t="shared" si="1"/>
        <v>1109</v>
      </c>
      <c r="H132" s="61">
        <f t="shared" si="2"/>
        <v>62.939841089670836</v>
      </c>
      <c r="I132" s="61">
        <f t="shared" si="3"/>
        <v>81.609195402298852</v>
      </c>
    </row>
    <row r="133" spans="1:9" x14ac:dyDescent="0.2">
      <c r="A133" s="65" t="s">
        <v>52</v>
      </c>
      <c r="B133" s="65" t="s">
        <v>15</v>
      </c>
      <c r="C133" s="66">
        <v>4642</v>
      </c>
      <c r="D133" s="66">
        <v>3170</v>
      </c>
      <c r="E133" s="66">
        <v>1114</v>
      </c>
      <c r="F133" s="66">
        <v>358</v>
      </c>
      <c r="G133" s="70">
        <f t="shared" si="1"/>
        <v>4284</v>
      </c>
      <c r="H133" s="61">
        <f t="shared" si="2"/>
        <v>27.894257064721966</v>
      </c>
      <c r="I133" s="61">
        <f t="shared" si="3"/>
        <v>56.200941915227631</v>
      </c>
    </row>
    <row r="134" spans="1:9" x14ac:dyDescent="0.2">
      <c r="A134" s="65" t="s">
        <v>145</v>
      </c>
      <c r="B134" s="65" t="s">
        <v>23</v>
      </c>
      <c r="C134" s="66">
        <v>308</v>
      </c>
      <c r="D134" s="66">
        <v>214</v>
      </c>
      <c r="E134" s="66">
        <v>74</v>
      </c>
      <c r="F134" s="66">
        <v>20</v>
      </c>
      <c r="G134" s="70">
        <f t="shared" si="1"/>
        <v>288</v>
      </c>
      <c r="H134" s="61">
        <f t="shared" si="2"/>
        <v>32.951945080091534</v>
      </c>
      <c r="I134" s="61">
        <f t="shared" si="3"/>
        <v>57.142857142857139</v>
      </c>
    </row>
    <row r="135" spans="1:9" x14ac:dyDescent="0.2">
      <c r="A135" s="65" t="s">
        <v>70</v>
      </c>
      <c r="B135" s="65" t="s">
        <v>24</v>
      </c>
      <c r="C135" s="66">
        <v>15397</v>
      </c>
      <c r="D135" s="66">
        <v>11033</v>
      </c>
      <c r="E135" s="66">
        <v>3599</v>
      </c>
      <c r="F135" s="66">
        <v>765</v>
      </c>
      <c r="G135" s="70">
        <f t="shared" si="1"/>
        <v>14632</v>
      </c>
      <c r="H135" s="61">
        <f t="shared" si="2"/>
        <v>58.933462220074105</v>
      </c>
      <c r="I135" s="61">
        <f t="shared" si="3"/>
        <v>78.381147540983605</v>
      </c>
    </row>
    <row r="136" spans="1:9" x14ac:dyDescent="0.2">
      <c r="A136" s="65" t="s">
        <v>72</v>
      </c>
      <c r="B136" s="65" t="s">
        <v>0</v>
      </c>
      <c r="C136" s="66">
        <v>10488</v>
      </c>
      <c r="D136" s="66">
        <v>7434</v>
      </c>
      <c r="E136" s="66">
        <v>2370</v>
      </c>
      <c r="F136" s="66">
        <v>684</v>
      </c>
      <c r="G136" s="70">
        <f t="shared" si="1"/>
        <v>9804</v>
      </c>
      <c r="H136" s="61">
        <f t="shared" si="2"/>
        <v>60.833953834698441</v>
      </c>
      <c r="I136" s="61">
        <f t="shared" si="3"/>
        <v>85.714285714285708</v>
      </c>
    </row>
    <row r="137" spans="1:9" x14ac:dyDescent="0.2">
      <c r="A137" s="65" t="s">
        <v>49</v>
      </c>
      <c r="B137" s="65" t="s">
        <v>27</v>
      </c>
      <c r="C137" s="66">
        <v>12891</v>
      </c>
      <c r="D137" s="66">
        <v>7209</v>
      </c>
      <c r="E137" s="66">
        <v>4185</v>
      </c>
      <c r="F137" s="66">
        <v>1497</v>
      </c>
      <c r="G137" s="70">
        <f t="shared" si="1"/>
        <v>11394</v>
      </c>
      <c r="H137" s="61">
        <f t="shared" si="2"/>
        <v>20.302198781226615</v>
      </c>
      <c r="I137" s="61">
        <f t="shared" si="3"/>
        <v>61.604938271604937</v>
      </c>
    </row>
    <row r="138" spans="1:9" x14ac:dyDescent="0.2">
      <c r="A138" s="65" t="s">
        <v>60</v>
      </c>
      <c r="B138" s="65" t="s">
        <v>28</v>
      </c>
      <c r="C138" s="66">
        <v>12842</v>
      </c>
      <c r="D138" s="66">
        <v>9926</v>
      </c>
      <c r="E138" s="66">
        <v>2508</v>
      </c>
      <c r="F138" s="66">
        <v>408</v>
      </c>
      <c r="G138" s="70">
        <f t="shared" si="1"/>
        <v>12434</v>
      </c>
      <c r="H138" s="61">
        <f t="shared" si="2"/>
        <v>66.399658229200043</v>
      </c>
      <c r="I138" s="61">
        <f t="shared" si="3"/>
        <v>84.297520661157023</v>
      </c>
    </row>
    <row r="139" spans="1:9" x14ac:dyDescent="0.2">
      <c r="A139" s="65" t="s">
        <v>143</v>
      </c>
      <c r="B139" s="65" t="s">
        <v>29</v>
      </c>
      <c r="C139" s="66">
        <v>2925</v>
      </c>
      <c r="D139" s="66">
        <v>2059</v>
      </c>
      <c r="E139" s="66">
        <v>643</v>
      </c>
      <c r="F139" s="66">
        <v>223</v>
      </c>
      <c r="G139" s="70">
        <f t="shared" si="1"/>
        <v>2702</v>
      </c>
      <c r="H139" s="61">
        <f t="shared" si="2"/>
        <v>9.8029967710336319</v>
      </c>
      <c r="I139" s="61">
        <f t="shared" si="3"/>
        <v>17.897271268057786</v>
      </c>
    </row>
    <row r="140" spans="1:9" x14ac:dyDescent="0.2">
      <c r="A140" s="65" t="s">
        <v>65</v>
      </c>
      <c r="B140" s="65" t="s">
        <v>31</v>
      </c>
      <c r="C140" s="66">
        <v>1767</v>
      </c>
      <c r="D140" s="66">
        <v>1175</v>
      </c>
      <c r="E140" s="66">
        <v>452</v>
      </c>
      <c r="F140" s="66">
        <v>141</v>
      </c>
      <c r="G140" s="70">
        <f t="shared" si="1"/>
        <v>1627</v>
      </c>
      <c r="H140" s="61">
        <f t="shared" si="2"/>
        <v>38.103044496487122</v>
      </c>
      <c r="I140" s="61">
        <f t="shared" si="3"/>
        <v>82.941176470588246</v>
      </c>
    </row>
    <row r="141" spans="1:9" x14ac:dyDescent="0.2">
      <c r="A141" s="65" t="s">
        <v>53</v>
      </c>
      <c r="B141" s="65" t="s">
        <v>129</v>
      </c>
      <c r="C141" s="66">
        <v>2312</v>
      </c>
      <c r="D141" s="66">
        <v>1328</v>
      </c>
      <c r="E141" s="66">
        <v>734</v>
      </c>
      <c r="F141" s="66">
        <v>249</v>
      </c>
      <c r="G141" s="70">
        <f t="shared" si="1"/>
        <v>2062</v>
      </c>
      <c r="H141" s="61">
        <f t="shared" si="2"/>
        <v>29.009566685424875</v>
      </c>
      <c r="I141" s="61">
        <f t="shared" si="3"/>
        <v>60.144927536231883</v>
      </c>
    </row>
    <row r="142" spans="1:9" x14ac:dyDescent="0.2">
      <c r="A142" s="65" t="s">
        <v>71</v>
      </c>
      <c r="B142" s="65" t="s">
        <v>10</v>
      </c>
      <c r="C142" s="66">
        <v>5499</v>
      </c>
      <c r="D142" s="66">
        <v>3950</v>
      </c>
      <c r="E142" s="66">
        <v>1251</v>
      </c>
      <c r="F142" s="66">
        <v>299</v>
      </c>
      <c r="G142" s="70">
        <f t="shared" si="1"/>
        <v>5201</v>
      </c>
      <c r="H142" s="61">
        <f t="shared" si="2"/>
        <v>63.902199287381748</v>
      </c>
      <c r="I142" s="61">
        <f t="shared" si="3"/>
        <v>84.943181818181827</v>
      </c>
    </row>
    <row r="143" spans="1:9" x14ac:dyDescent="0.2">
      <c r="A143" s="65" t="s">
        <v>69</v>
      </c>
      <c r="B143" s="65" t="s">
        <v>32</v>
      </c>
      <c r="C143" s="66">
        <v>9741</v>
      </c>
      <c r="D143" s="66">
        <v>7248</v>
      </c>
      <c r="E143" s="66">
        <v>2024</v>
      </c>
      <c r="F143" s="66">
        <v>469</v>
      </c>
      <c r="G143" s="70">
        <f t="shared" si="1"/>
        <v>9272</v>
      </c>
      <c r="H143" s="61">
        <f t="shared" si="2"/>
        <v>53.373244301174303</v>
      </c>
      <c r="I143" s="61">
        <f t="shared" si="3"/>
        <v>79.089376053962894</v>
      </c>
    </row>
    <row r="144" spans="1:9" x14ac:dyDescent="0.2">
      <c r="A144" s="65" t="s">
        <v>56</v>
      </c>
      <c r="B144" s="65" t="s">
        <v>12</v>
      </c>
      <c r="C144" s="66">
        <v>55591</v>
      </c>
      <c r="D144" s="66">
        <v>42614</v>
      </c>
      <c r="E144" s="66">
        <v>10579</v>
      </c>
      <c r="F144" s="66">
        <v>2398</v>
      </c>
      <c r="G144" s="70">
        <f t="shared" si="1"/>
        <v>53193</v>
      </c>
      <c r="H144" s="61">
        <f t="shared" si="2"/>
        <v>58.233709931686803</v>
      </c>
      <c r="I144" s="61">
        <f t="shared" si="3"/>
        <v>71.990393275292703</v>
      </c>
    </row>
    <row r="145" spans="1:9" x14ac:dyDescent="0.2">
      <c r="A145" s="65" t="s">
        <v>90</v>
      </c>
      <c r="B145" s="65" t="s">
        <v>17</v>
      </c>
      <c r="C145" s="66">
        <v>465</v>
      </c>
      <c r="D145" s="66">
        <v>317</v>
      </c>
      <c r="E145" s="66">
        <v>115</v>
      </c>
      <c r="F145" s="66">
        <v>33</v>
      </c>
      <c r="G145" s="70">
        <f t="shared" si="1"/>
        <v>432</v>
      </c>
      <c r="H145" s="61">
        <f t="shared" si="2"/>
        <v>54.2713567839196</v>
      </c>
      <c r="I145" s="61">
        <f t="shared" si="3"/>
        <v>73.333333333333329</v>
      </c>
    </row>
    <row r="146" spans="1:9" x14ac:dyDescent="0.2">
      <c r="A146" s="65" t="s">
        <v>74</v>
      </c>
      <c r="B146" s="65" t="s">
        <v>25</v>
      </c>
      <c r="C146" s="66">
        <v>6669</v>
      </c>
      <c r="D146" s="66">
        <v>5059</v>
      </c>
      <c r="E146" s="66">
        <v>1319</v>
      </c>
      <c r="F146" s="66">
        <v>291</v>
      </c>
      <c r="G146" s="70">
        <f t="shared" si="1"/>
        <v>6378</v>
      </c>
      <c r="H146" s="61">
        <f t="shared" si="2"/>
        <v>70.623408260436264</v>
      </c>
      <c r="I146" s="61">
        <f t="shared" si="3"/>
        <v>81.284916201117312</v>
      </c>
    </row>
    <row r="147" spans="1:9" x14ac:dyDescent="0.2">
      <c r="A147" s="65" t="s">
        <v>61</v>
      </c>
      <c r="B147" s="65" t="s">
        <v>3</v>
      </c>
      <c r="C147" s="66">
        <v>16596</v>
      </c>
      <c r="D147" s="66">
        <v>11687</v>
      </c>
      <c r="E147" s="66">
        <v>3899</v>
      </c>
      <c r="F147" s="66">
        <v>1011</v>
      </c>
      <c r="G147" s="70">
        <f t="shared" si="1"/>
        <v>15586</v>
      </c>
      <c r="H147" s="61">
        <f t="shared" si="2"/>
        <v>71.544640807895348</v>
      </c>
      <c r="I147" s="61">
        <f t="shared" si="3"/>
        <v>94.309701492537314</v>
      </c>
    </row>
    <row r="148" spans="1:9" x14ac:dyDescent="0.2">
      <c r="A148" s="65" t="s">
        <v>130</v>
      </c>
      <c r="B148" s="65" t="s">
        <v>130</v>
      </c>
      <c r="C148" s="67" t="s">
        <v>131</v>
      </c>
      <c r="D148" s="67" t="s">
        <v>131</v>
      </c>
      <c r="E148" s="67" t="s">
        <v>131</v>
      </c>
      <c r="F148" s="67" t="s">
        <v>131</v>
      </c>
      <c r="G148" s="70">
        <f t="shared" si="1"/>
        <v>0</v>
      </c>
      <c r="H148" s="61" t="e">
        <f t="shared" si="2"/>
        <v>#DIV/0!</v>
      </c>
      <c r="I148" s="61" t="e">
        <f t="shared" si="3"/>
        <v>#VALUE!</v>
      </c>
    </row>
    <row r="149" spans="1:9" x14ac:dyDescent="0.2">
      <c r="A149" s="65" t="s">
        <v>132</v>
      </c>
      <c r="B149" s="65" t="s">
        <v>132</v>
      </c>
      <c r="C149" s="66">
        <v>1166</v>
      </c>
      <c r="D149" s="66">
        <v>871</v>
      </c>
      <c r="E149" s="66">
        <v>232</v>
      </c>
      <c r="F149" s="66">
        <v>63</v>
      </c>
      <c r="G149" s="70">
        <f t="shared" si="1"/>
        <v>1103</v>
      </c>
      <c r="H149" s="61">
        <f t="shared" si="2"/>
        <v>36.742171885409725</v>
      </c>
      <c r="I149" s="61">
        <f t="shared" si="3"/>
        <v>55.26315789473685</v>
      </c>
    </row>
    <row r="150" spans="1:9" x14ac:dyDescent="0.2">
      <c r="A150" s="65" t="s">
        <v>133</v>
      </c>
      <c r="B150" s="65" t="s">
        <v>133</v>
      </c>
      <c r="C150" s="66">
        <v>5619</v>
      </c>
      <c r="D150" s="66">
        <v>4470</v>
      </c>
      <c r="E150" s="66">
        <v>887</v>
      </c>
      <c r="F150" s="66">
        <v>262</v>
      </c>
      <c r="G150" s="70">
        <f t="shared" si="1"/>
        <v>5357</v>
      </c>
      <c r="H150" s="61">
        <f t="shared" si="2"/>
        <v>42.627516511498371</v>
      </c>
      <c r="I150" s="61">
        <f t="shared" si="3"/>
        <v>66.666666666666657</v>
      </c>
    </row>
    <row r="151" spans="1:9" x14ac:dyDescent="0.2">
      <c r="A151" s="65" t="s">
        <v>63</v>
      </c>
      <c r="B151" s="65" t="s">
        <v>33</v>
      </c>
      <c r="C151" s="66">
        <v>53206</v>
      </c>
      <c r="D151" s="66">
        <v>41771</v>
      </c>
      <c r="E151" s="66">
        <v>9235</v>
      </c>
      <c r="F151" s="66">
        <v>2200</v>
      </c>
      <c r="G151" s="70">
        <f t="shared" si="1"/>
        <v>51006</v>
      </c>
      <c r="H151" s="61">
        <f t="shared" si="2"/>
        <v>61.191290264531219</v>
      </c>
      <c r="I151" s="61">
        <f t="shared" si="3"/>
        <v>70.445084854306756</v>
      </c>
    </row>
    <row r="153" spans="1:9" ht="14.25" x14ac:dyDescent="0.2">
      <c r="B153" s="63" t="s">
        <v>134</v>
      </c>
      <c r="C153" s="62"/>
      <c r="D153" s="62"/>
      <c r="E153" s="62"/>
      <c r="F153" s="62"/>
    </row>
    <row r="154" spans="1:9" ht="14.25" x14ac:dyDescent="0.2">
      <c r="B154" s="63" t="s">
        <v>131</v>
      </c>
      <c r="C154" s="63" t="s">
        <v>135</v>
      </c>
      <c r="D154" s="62"/>
      <c r="E154" s="62"/>
      <c r="F154" s="62"/>
    </row>
    <row r="155" spans="1:9" x14ac:dyDescent="0.2">
      <c r="B155" s="56"/>
      <c r="C155" s="56"/>
    </row>
    <row r="156" spans="1:9" ht="14.25" x14ac:dyDescent="0.2">
      <c r="B156" s="63" t="s">
        <v>117</v>
      </c>
      <c r="C156" s="63" t="s">
        <v>118</v>
      </c>
      <c r="D156" s="62"/>
      <c r="E156" s="62"/>
      <c r="F156" s="62"/>
    </row>
    <row r="157" spans="1:9" ht="14.25" x14ac:dyDescent="0.2">
      <c r="B157" s="63" t="s">
        <v>140</v>
      </c>
      <c r="C157" s="63" t="s">
        <v>141</v>
      </c>
      <c r="D157" s="62"/>
      <c r="E157" s="62"/>
      <c r="F157" s="62"/>
    </row>
    <row r="158" spans="1:9" ht="14.25" x14ac:dyDescent="0.2">
      <c r="B158" s="63" t="s">
        <v>113</v>
      </c>
      <c r="C158" s="63" t="s">
        <v>142</v>
      </c>
      <c r="D158" s="62"/>
      <c r="E158" s="62"/>
      <c r="F158" s="62"/>
    </row>
    <row r="159" spans="1:9" ht="14.25" x14ac:dyDescent="0.2">
      <c r="B159" s="63" t="s">
        <v>115</v>
      </c>
      <c r="C159" s="63" t="s">
        <v>116</v>
      </c>
      <c r="D159" s="62"/>
      <c r="E159" s="62"/>
      <c r="F159" s="62"/>
    </row>
    <row r="160" spans="1:9" ht="14.25" x14ac:dyDescent="0.2">
      <c r="B160" s="63" t="s">
        <v>119</v>
      </c>
      <c r="C160" s="63" t="s">
        <v>136</v>
      </c>
      <c r="D160" s="62"/>
      <c r="E160" s="62"/>
      <c r="F160" s="62"/>
    </row>
    <row r="161" spans="1:6" x14ac:dyDescent="0.2">
      <c r="B161" s="58"/>
      <c r="C161" s="60"/>
      <c r="D161" s="60"/>
      <c r="E161" s="60"/>
      <c r="F161" s="60"/>
    </row>
    <row r="162" spans="1:6" x14ac:dyDescent="0.2">
      <c r="B162" s="65" t="s">
        <v>121</v>
      </c>
      <c r="C162" s="65" t="s">
        <v>78</v>
      </c>
      <c r="D162" s="65" t="s">
        <v>122</v>
      </c>
      <c r="E162" s="65" t="s">
        <v>123</v>
      </c>
      <c r="F162" s="65" t="s">
        <v>124</v>
      </c>
    </row>
    <row r="163" spans="1:6" x14ac:dyDescent="0.2">
      <c r="A163" s="65" t="s">
        <v>149</v>
      </c>
      <c r="B163" s="65" t="s">
        <v>125</v>
      </c>
      <c r="C163" s="68">
        <v>50.6</v>
      </c>
      <c r="D163" s="68">
        <v>46.4</v>
      </c>
      <c r="E163" s="68">
        <v>63.2</v>
      </c>
      <c r="F163" s="68">
        <v>77.400000000000006</v>
      </c>
    </row>
    <row r="164" spans="1:6" x14ac:dyDescent="0.2">
      <c r="A164" s="65" t="s">
        <v>148</v>
      </c>
      <c r="B164" s="65" t="s">
        <v>126</v>
      </c>
      <c r="C164" s="68">
        <v>57</v>
      </c>
      <c r="D164" s="68">
        <v>52.8</v>
      </c>
      <c r="E164" s="68">
        <v>70.599999999999994</v>
      </c>
      <c r="F164" s="68">
        <v>83</v>
      </c>
    </row>
    <row r="165" spans="1:6" x14ac:dyDescent="0.2">
      <c r="A165" s="65" t="s">
        <v>75</v>
      </c>
      <c r="B165" s="65" t="s">
        <v>1</v>
      </c>
      <c r="C165" s="68">
        <v>68.099999999999994</v>
      </c>
      <c r="D165" s="68">
        <v>64.2</v>
      </c>
      <c r="E165" s="68">
        <v>79.7</v>
      </c>
      <c r="F165" s="68">
        <v>88.8</v>
      </c>
    </row>
    <row r="166" spans="1:6" x14ac:dyDescent="0.2">
      <c r="A166" s="65" t="s">
        <v>146</v>
      </c>
      <c r="B166" s="65" t="s">
        <v>2</v>
      </c>
      <c r="C166" s="68">
        <v>27.2</v>
      </c>
      <c r="D166" s="68">
        <v>20.5</v>
      </c>
      <c r="E166" s="68">
        <v>44.3</v>
      </c>
      <c r="F166" s="68">
        <v>81.900000000000006</v>
      </c>
    </row>
    <row r="167" spans="1:6" x14ac:dyDescent="0.2">
      <c r="A167" s="65" t="s">
        <v>59</v>
      </c>
      <c r="B167" s="65" t="s">
        <v>127</v>
      </c>
      <c r="C167" s="68">
        <v>46.3</v>
      </c>
      <c r="D167" s="68">
        <v>40.700000000000003</v>
      </c>
      <c r="E167" s="68">
        <v>58.2</v>
      </c>
      <c r="F167" s="68">
        <v>77.400000000000006</v>
      </c>
    </row>
    <row r="168" spans="1:6" x14ac:dyDescent="0.2">
      <c r="A168" s="65" t="s">
        <v>57</v>
      </c>
      <c r="B168" s="65" t="s">
        <v>7</v>
      </c>
      <c r="C168" s="68">
        <v>51.5</v>
      </c>
      <c r="D168" s="68">
        <v>47.6</v>
      </c>
      <c r="E168" s="68">
        <v>60.2</v>
      </c>
      <c r="F168" s="68">
        <v>74.5</v>
      </c>
    </row>
    <row r="169" spans="1:6" x14ac:dyDescent="0.2">
      <c r="A169" s="65" t="s">
        <v>58</v>
      </c>
      <c r="B169" s="65" t="s">
        <v>128</v>
      </c>
      <c r="C169" s="68">
        <v>63.7</v>
      </c>
      <c r="D169" s="68">
        <v>57.9</v>
      </c>
      <c r="E169" s="68">
        <v>77.599999999999994</v>
      </c>
      <c r="F169" s="68">
        <v>91</v>
      </c>
    </row>
    <row r="170" spans="1:6" x14ac:dyDescent="0.2">
      <c r="A170" s="65" t="s">
        <v>43</v>
      </c>
      <c r="B170" s="65" t="s">
        <v>9</v>
      </c>
      <c r="C170" s="68">
        <v>47.7</v>
      </c>
      <c r="D170" s="68">
        <v>41.3</v>
      </c>
      <c r="E170" s="68">
        <v>68.099999999999994</v>
      </c>
      <c r="F170" s="68">
        <v>86.8</v>
      </c>
    </row>
    <row r="171" spans="1:6" x14ac:dyDescent="0.2">
      <c r="A171" s="65" t="s">
        <v>73</v>
      </c>
      <c r="B171" s="65" t="s">
        <v>16</v>
      </c>
      <c r="C171" s="68">
        <v>57.3</v>
      </c>
      <c r="D171" s="68">
        <v>53.1</v>
      </c>
      <c r="E171" s="68">
        <v>70.900000000000006</v>
      </c>
      <c r="F171" s="68">
        <v>81.400000000000006</v>
      </c>
    </row>
    <row r="172" spans="1:6" x14ac:dyDescent="0.2">
      <c r="A172" s="65" t="s">
        <v>62</v>
      </c>
      <c r="B172" s="65" t="s">
        <v>13</v>
      </c>
      <c r="C172" s="68">
        <v>57.7</v>
      </c>
      <c r="D172" s="68">
        <v>55.3</v>
      </c>
      <c r="E172" s="68">
        <v>67.3</v>
      </c>
      <c r="F172" s="68">
        <v>83.9</v>
      </c>
    </row>
    <row r="173" spans="1:6" x14ac:dyDescent="0.2">
      <c r="A173" s="65" t="s">
        <v>50</v>
      </c>
      <c r="B173" s="65" t="s">
        <v>8</v>
      </c>
      <c r="C173" s="68">
        <v>36.9</v>
      </c>
      <c r="D173" s="68">
        <v>32.200000000000003</v>
      </c>
      <c r="E173" s="68">
        <v>55.5</v>
      </c>
      <c r="F173" s="68">
        <v>74.900000000000006</v>
      </c>
    </row>
    <row r="174" spans="1:6" x14ac:dyDescent="0.2">
      <c r="A174" s="65" t="s">
        <v>67</v>
      </c>
      <c r="B174" s="65" t="s">
        <v>11</v>
      </c>
      <c r="C174" s="68">
        <v>57.7</v>
      </c>
      <c r="D174" s="68">
        <v>53.8</v>
      </c>
      <c r="E174" s="68">
        <v>67.900000000000006</v>
      </c>
      <c r="F174" s="68">
        <v>81.900000000000006</v>
      </c>
    </row>
    <row r="175" spans="1:6" x14ac:dyDescent="0.2">
      <c r="A175" s="65" t="s">
        <v>147</v>
      </c>
      <c r="B175" s="65" t="s">
        <v>14</v>
      </c>
      <c r="C175" s="68">
        <v>48</v>
      </c>
      <c r="D175" s="68">
        <v>44.5</v>
      </c>
      <c r="E175" s="68">
        <v>58</v>
      </c>
      <c r="F175" s="68">
        <v>73.8</v>
      </c>
    </row>
    <row r="176" spans="1:6" x14ac:dyDescent="0.2">
      <c r="A176" s="65" t="s">
        <v>64</v>
      </c>
      <c r="B176" s="65" t="s">
        <v>18</v>
      </c>
      <c r="C176" s="68">
        <v>53.8</v>
      </c>
      <c r="D176" s="68">
        <v>50.5</v>
      </c>
      <c r="E176" s="68">
        <v>71.400000000000006</v>
      </c>
      <c r="F176" s="68">
        <v>84.3</v>
      </c>
    </row>
    <row r="177" spans="1:6" x14ac:dyDescent="0.2">
      <c r="A177" s="65" t="s">
        <v>144</v>
      </c>
      <c r="B177" s="65" t="s">
        <v>4</v>
      </c>
      <c r="C177" s="68">
        <v>36.5</v>
      </c>
      <c r="D177" s="68">
        <v>33.299999999999997</v>
      </c>
      <c r="E177" s="68">
        <v>49.8</v>
      </c>
      <c r="F177" s="68">
        <v>62.5</v>
      </c>
    </row>
    <row r="178" spans="1:6" x14ac:dyDescent="0.2">
      <c r="A178" s="65" t="s">
        <v>51</v>
      </c>
      <c r="B178" s="65" t="s">
        <v>22</v>
      </c>
      <c r="C178" s="68">
        <v>30.3</v>
      </c>
      <c r="D178" s="68">
        <v>25.5</v>
      </c>
      <c r="E178" s="68">
        <v>45.1</v>
      </c>
      <c r="F178" s="68">
        <v>67.2</v>
      </c>
    </row>
    <row r="179" spans="1:6" x14ac:dyDescent="0.2">
      <c r="A179" s="65" t="s">
        <v>37</v>
      </c>
      <c r="B179" s="65" t="s">
        <v>20</v>
      </c>
      <c r="C179" s="68">
        <v>50.5</v>
      </c>
      <c r="D179" s="68">
        <v>45.6</v>
      </c>
      <c r="E179" s="68">
        <v>64</v>
      </c>
      <c r="F179" s="68">
        <v>92.3</v>
      </c>
    </row>
    <row r="180" spans="1:6" x14ac:dyDescent="0.2">
      <c r="A180" s="65" t="s">
        <v>68</v>
      </c>
      <c r="B180" s="65" t="s">
        <v>21</v>
      </c>
      <c r="C180" s="68">
        <v>63.8</v>
      </c>
      <c r="D180" s="68">
        <v>60.8</v>
      </c>
      <c r="E180" s="68">
        <v>70.599999999999994</v>
      </c>
      <c r="F180" s="68">
        <v>81.5</v>
      </c>
    </row>
    <row r="181" spans="1:6" x14ac:dyDescent="0.2">
      <c r="A181" s="65" t="s">
        <v>52</v>
      </c>
      <c r="B181" s="65" t="s">
        <v>15</v>
      </c>
      <c r="C181" s="68">
        <v>29</v>
      </c>
      <c r="D181" s="68">
        <v>25.3</v>
      </c>
      <c r="E181" s="68">
        <v>39</v>
      </c>
      <c r="F181" s="68">
        <v>56.2</v>
      </c>
    </row>
    <row r="182" spans="1:6" x14ac:dyDescent="0.2">
      <c r="A182" s="65" t="s">
        <v>145</v>
      </c>
      <c r="B182" s="65" t="s">
        <v>23</v>
      </c>
      <c r="C182" s="68">
        <v>33.9</v>
      </c>
      <c r="D182" s="68">
        <v>29.8</v>
      </c>
      <c r="E182" s="68">
        <v>47.1</v>
      </c>
      <c r="F182" s="68">
        <v>57.1</v>
      </c>
    </row>
    <row r="183" spans="1:6" x14ac:dyDescent="0.2">
      <c r="A183" s="65" t="s">
        <v>70</v>
      </c>
      <c r="B183" s="65" t="s">
        <v>24</v>
      </c>
      <c r="C183" s="68">
        <v>59.7</v>
      </c>
      <c r="D183" s="68">
        <v>55.8</v>
      </c>
      <c r="E183" s="68">
        <v>71.400000000000006</v>
      </c>
      <c r="F183" s="68">
        <v>78.400000000000006</v>
      </c>
    </row>
    <row r="184" spans="1:6" x14ac:dyDescent="0.2">
      <c r="A184" s="65" t="s">
        <v>72</v>
      </c>
      <c r="B184" s="65" t="s">
        <v>0</v>
      </c>
      <c r="C184" s="68">
        <v>62</v>
      </c>
      <c r="D184" s="68">
        <v>57.1</v>
      </c>
      <c r="E184" s="68">
        <v>76.8</v>
      </c>
      <c r="F184" s="68">
        <v>85.7</v>
      </c>
    </row>
    <row r="185" spans="1:6" x14ac:dyDescent="0.2">
      <c r="A185" s="65" t="s">
        <v>49</v>
      </c>
      <c r="B185" s="65" t="s">
        <v>27</v>
      </c>
      <c r="C185" s="68">
        <v>22</v>
      </c>
      <c r="D185" s="68">
        <v>16.100000000000001</v>
      </c>
      <c r="E185" s="68">
        <v>36.799999999999997</v>
      </c>
      <c r="F185" s="68">
        <v>61.6</v>
      </c>
    </row>
    <row r="186" spans="1:6" x14ac:dyDescent="0.2">
      <c r="A186" s="65" t="s">
        <v>60</v>
      </c>
      <c r="B186" s="65" t="s">
        <v>28</v>
      </c>
      <c r="C186" s="68">
        <v>66.900000000000006</v>
      </c>
      <c r="D186" s="68">
        <v>64.5</v>
      </c>
      <c r="E186" s="68">
        <v>75.3</v>
      </c>
      <c r="F186" s="68">
        <v>84.4</v>
      </c>
    </row>
    <row r="187" spans="1:6" x14ac:dyDescent="0.2">
      <c r="A187" s="65" t="s">
        <v>143</v>
      </c>
      <c r="B187" s="65" t="s">
        <v>29</v>
      </c>
      <c r="C187" s="68">
        <v>10.199999999999999</v>
      </c>
      <c r="D187" s="68">
        <v>9.3000000000000007</v>
      </c>
      <c r="E187" s="68">
        <v>11.9</v>
      </c>
      <c r="F187" s="68">
        <v>17.899999999999999</v>
      </c>
    </row>
    <row r="188" spans="1:6" x14ac:dyDescent="0.2">
      <c r="A188" s="65" t="s">
        <v>65</v>
      </c>
      <c r="B188" s="65" t="s">
        <v>31</v>
      </c>
      <c r="C188" s="68">
        <v>39.799999999999997</v>
      </c>
      <c r="D188" s="68">
        <v>34</v>
      </c>
      <c r="E188" s="68">
        <v>55.6</v>
      </c>
      <c r="F188" s="68">
        <v>82.7</v>
      </c>
    </row>
    <row r="189" spans="1:6" x14ac:dyDescent="0.2">
      <c r="A189" s="65" t="s">
        <v>53</v>
      </c>
      <c r="B189" s="65" t="s">
        <v>129</v>
      </c>
      <c r="C189" s="68">
        <v>30.7</v>
      </c>
      <c r="D189" s="68">
        <v>24.6</v>
      </c>
      <c r="E189" s="68">
        <v>42.7</v>
      </c>
      <c r="F189" s="68">
        <v>60.1</v>
      </c>
    </row>
    <row r="190" spans="1:6" x14ac:dyDescent="0.2">
      <c r="A190" s="65" t="s">
        <v>71</v>
      </c>
      <c r="B190" s="65" t="s">
        <v>10</v>
      </c>
      <c r="C190" s="68">
        <v>64.8</v>
      </c>
      <c r="D190" s="68">
        <v>60.5</v>
      </c>
      <c r="E190" s="68">
        <v>77.8</v>
      </c>
      <c r="F190" s="68">
        <v>84.9</v>
      </c>
    </row>
    <row r="191" spans="1:6" x14ac:dyDescent="0.2">
      <c r="A191" s="65" t="s">
        <v>69</v>
      </c>
      <c r="B191" s="65" t="s">
        <v>32</v>
      </c>
      <c r="C191" s="68">
        <v>54.2</v>
      </c>
      <c r="D191" s="68">
        <v>50.5</v>
      </c>
      <c r="E191" s="68">
        <v>66.8</v>
      </c>
      <c r="F191" s="68">
        <v>79.099999999999994</v>
      </c>
    </row>
    <row r="192" spans="1:6" x14ac:dyDescent="0.2">
      <c r="A192" s="65" t="s">
        <v>56</v>
      </c>
      <c r="B192" s="65" t="s">
        <v>12</v>
      </c>
      <c r="C192" s="68">
        <v>58.7</v>
      </c>
      <c r="D192" s="68">
        <v>56.7</v>
      </c>
      <c r="E192" s="68">
        <v>65.5</v>
      </c>
      <c r="F192" s="68">
        <v>72</v>
      </c>
    </row>
    <row r="193" spans="1:6" x14ac:dyDescent="0.2">
      <c r="A193" s="65" t="s">
        <v>90</v>
      </c>
      <c r="B193" s="65" t="s">
        <v>17</v>
      </c>
      <c r="C193" s="68">
        <v>55.3</v>
      </c>
      <c r="D193" s="68">
        <v>49.8</v>
      </c>
      <c r="E193" s="68">
        <v>72.3</v>
      </c>
      <c r="F193" s="68">
        <v>73.3</v>
      </c>
    </row>
    <row r="194" spans="1:6" x14ac:dyDescent="0.2">
      <c r="A194" s="65" t="s">
        <v>74</v>
      </c>
      <c r="B194" s="65" t="s">
        <v>25</v>
      </c>
      <c r="C194" s="68">
        <v>71</v>
      </c>
      <c r="D194" s="68">
        <v>69.400000000000006</v>
      </c>
      <c r="E194" s="68">
        <v>75.7</v>
      </c>
      <c r="F194" s="68">
        <v>81.3</v>
      </c>
    </row>
    <row r="195" spans="1:6" x14ac:dyDescent="0.2">
      <c r="A195" s="65" t="s">
        <v>61</v>
      </c>
      <c r="B195" s="65" t="s">
        <v>3</v>
      </c>
      <c r="C195" s="68">
        <v>72.599999999999994</v>
      </c>
      <c r="D195" s="68">
        <v>69.099999999999994</v>
      </c>
      <c r="E195" s="68">
        <v>80</v>
      </c>
      <c r="F195" s="68">
        <v>94.3</v>
      </c>
    </row>
    <row r="196" spans="1:6" x14ac:dyDescent="0.2">
      <c r="A196" s="65" t="s">
        <v>130</v>
      </c>
      <c r="B196" s="65" t="s">
        <v>130</v>
      </c>
      <c r="C196" s="67" t="s">
        <v>131</v>
      </c>
      <c r="D196" s="67" t="s">
        <v>131</v>
      </c>
      <c r="E196" s="67" t="s">
        <v>131</v>
      </c>
      <c r="F196" s="67" t="s">
        <v>131</v>
      </c>
    </row>
    <row r="197" spans="1:6" x14ac:dyDescent="0.2">
      <c r="A197" s="65" t="s">
        <v>132</v>
      </c>
      <c r="B197" s="65" t="s">
        <v>132</v>
      </c>
      <c r="C197" s="68">
        <v>37.4</v>
      </c>
      <c r="D197" s="68">
        <v>35.6</v>
      </c>
      <c r="E197" s="68">
        <v>41.9</v>
      </c>
      <c r="F197" s="68">
        <v>55.3</v>
      </c>
    </row>
    <row r="198" spans="1:6" x14ac:dyDescent="0.2">
      <c r="A198" s="65" t="s">
        <v>133</v>
      </c>
      <c r="B198" s="65" t="s">
        <v>133</v>
      </c>
      <c r="C198" s="68">
        <v>43.4</v>
      </c>
      <c r="D198" s="68">
        <v>40.700000000000003</v>
      </c>
      <c r="E198" s="68">
        <v>56.2</v>
      </c>
      <c r="F198" s="68">
        <v>66.7</v>
      </c>
    </row>
    <row r="199" spans="1:6" x14ac:dyDescent="0.2">
      <c r="A199" s="65" t="s">
        <v>63</v>
      </c>
      <c r="B199" s="65" t="s">
        <v>33</v>
      </c>
      <c r="C199" s="68">
        <v>61.5</v>
      </c>
      <c r="D199" s="68">
        <v>60.4</v>
      </c>
      <c r="E199" s="68">
        <v>65</v>
      </c>
      <c r="F199" s="68">
        <v>70.400000000000006</v>
      </c>
    </row>
    <row r="200" spans="1:6" x14ac:dyDescent="0.2">
      <c r="B200" s="56"/>
      <c r="C200" s="56"/>
    </row>
    <row r="201" spans="1:6" ht="14.25" x14ac:dyDescent="0.2">
      <c r="B201" s="63" t="s">
        <v>134</v>
      </c>
      <c r="C201" s="62"/>
      <c r="D201" s="62"/>
      <c r="E201" s="62"/>
      <c r="F201" s="62"/>
    </row>
    <row r="202" spans="1:6" ht="14.25" x14ac:dyDescent="0.2">
      <c r="B202" s="63" t="s">
        <v>131</v>
      </c>
      <c r="C202" s="63" t="s">
        <v>135</v>
      </c>
      <c r="D202" s="62"/>
      <c r="E202" s="62"/>
      <c r="F202" s="62"/>
    </row>
    <row r="203" spans="1:6" x14ac:dyDescent="0.2">
      <c r="B203" s="56"/>
      <c r="C203" s="56"/>
    </row>
    <row r="204" spans="1:6" ht="14.25" x14ac:dyDescent="0.2">
      <c r="B204" s="63" t="s">
        <v>117</v>
      </c>
      <c r="C204" s="63" t="s">
        <v>118</v>
      </c>
      <c r="D204" s="62"/>
      <c r="E204" s="62"/>
      <c r="F204" s="62"/>
    </row>
    <row r="205" spans="1:6" ht="14.25" x14ac:dyDescent="0.2">
      <c r="B205" s="63" t="s">
        <v>140</v>
      </c>
      <c r="C205" s="63" t="s">
        <v>141</v>
      </c>
      <c r="D205" s="62"/>
      <c r="E205" s="62"/>
      <c r="F205" s="62"/>
    </row>
    <row r="206" spans="1:6" ht="14.25" x14ac:dyDescent="0.2">
      <c r="B206" s="63" t="s">
        <v>113</v>
      </c>
      <c r="C206" s="63" t="s">
        <v>114</v>
      </c>
      <c r="D206" s="62"/>
      <c r="E206" s="62"/>
      <c r="F206" s="62"/>
    </row>
    <row r="207" spans="1:6" ht="14.25" x14ac:dyDescent="0.2">
      <c r="B207" s="63" t="s">
        <v>115</v>
      </c>
      <c r="C207" s="63" t="s">
        <v>116</v>
      </c>
      <c r="D207" s="62"/>
      <c r="E207" s="62"/>
      <c r="F207" s="62"/>
    </row>
    <row r="208" spans="1:6" ht="14.25" x14ac:dyDescent="0.2">
      <c r="B208" s="63" t="s">
        <v>119</v>
      </c>
      <c r="C208" s="63" t="s">
        <v>120</v>
      </c>
      <c r="D208" s="62"/>
      <c r="E208" s="62"/>
      <c r="F208" s="62"/>
    </row>
    <row r="209" spans="1:9" x14ac:dyDescent="0.2">
      <c r="B209" s="58"/>
      <c r="C209" s="59"/>
      <c r="D209" s="59"/>
      <c r="E209" s="59"/>
      <c r="F209" s="59"/>
    </row>
    <row r="210" spans="1:9" x14ac:dyDescent="0.2">
      <c r="B210" s="65" t="s">
        <v>121</v>
      </c>
      <c r="C210" s="65" t="s">
        <v>78</v>
      </c>
      <c r="D210" s="65" t="s">
        <v>122</v>
      </c>
      <c r="E210" s="65" t="s">
        <v>123</v>
      </c>
      <c r="F210" s="65" t="s">
        <v>124</v>
      </c>
      <c r="G210" s="69" t="s">
        <v>76</v>
      </c>
      <c r="H210" s="69" t="s">
        <v>76</v>
      </c>
      <c r="I210" s="57" t="s">
        <v>108</v>
      </c>
    </row>
    <row r="211" spans="1:9" x14ac:dyDescent="0.2">
      <c r="A211" s="65" t="s">
        <v>149</v>
      </c>
      <c r="B211" s="65" t="s">
        <v>125</v>
      </c>
      <c r="C211" s="66">
        <v>111566</v>
      </c>
      <c r="D211" s="66">
        <v>82427</v>
      </c>
      <c r="E211" s="66">
        <v>23892</v>
      </c>
      <c r="F211" s="66">
        <v>5247</v>
      </c>
      <c r="G211" s="70">
        <f>SUM(D211:E211)</f>
        <v>106319</v>
      </c>
      <c r="H211" s="61">
        <f>G211/G19*100</f>
        <v>13.835423024119825</v>
      </c>
      <c r="I211" s="61">
        <f>F211/F19*100</f>
        <v>17.258732978093548</v>
      </c>
    </row>
    <row r="212" spans="1:9" x14ac:dyDescent="0.2">
      <c r="A212" s="65" t="s">
        <v>148</v>
      </c>
      <c r="B212" s="65" t="s">
        <v>126</v>
      </c>
      <c r="C212" s="66">
        <v>94487</v>
      </c>
      <c r="D212" s="66">
        <v>71461</v>
      </c>
      <c r="E212" s="66">
        <v>18991</v>
      </c>
      <c r="F212" s="66">
        <v>4035</v>
      </c>
      <c r="G212" s="70">
        <f t="shared" ref="G212:G247" si="4">SUM(D212:E212)</f>
        <v>90452</v>
      </c>
      <c r="H212" s="61">
        <f t="shared" ref="H212:H247" si="5">G212/G20*100</f>
        <v>15.132610263179469</v>
      </c>
      <c r="I212" s="61">
        <f t="shared" ref="I212:I247" si="6">F212/F20*100</f>
        <v>17.560275045695882</v>
      </c>
    </row>
    <row r="213" spans="1:9" x14ac:dyDescent="0.2">
      <c r="A213" s="65" t="s">
        <v>75</v>
      </c>
      <c r="B213" s="65" t="s">
        <v>1</v>
      </c>
      <c r="C213" s="66">
        <v>3087</v>
      </c>
      <c r="D213" s="66">
        <v>2303</v>
      </c>
      <c r="E213" s="66">
        <v>664</v>
      </c>
      <c r="F213" s="66">
        <v>121</v>
      </c>
      <c r="G213" s="70">
        <f t="shared" si="4"/>
        <v>2967</v>
      </c>
      <c r="H213" s="61">
        <f t="shared" si="5"/>
        <v>22.103851598003427</v>
      </c>
      <c r="I213" s="61">
        <f t="shared" si="6"/>
        <v>21.116928446771379</v>
      </c>
    </row>
    <row r="214" spans="1:9" x14ac:dyDescent="0.2">
      <c r="A214" s="65" t="s">
        <v>146</v>
      </c>
      <c r="B214" s="65" t="s">
        <v>2</v>
      </c>
      <c r="C214" s="66">
        <v>1447</v>
      </c>
      <c r="D214" s="66">
        <v>891</v>
      </c>
      <c r="E214" s="66">
        <v>455</v>
      </c>
      <c r="F214" s="66">
        <v>101</v>
      </c>
      <c r="G214" s="70">
        <f t="shared" si="4"/>
        <v>1346</v>
      </c>
      <c r="H214" s="61">
        <f t="shared" si="5"/>
        <v>9.5090074178735424</v>
      </c>
      <c r="I214" s="61">
        <f t="shared" si="6"/>
        <v>19.88188976377953</v>
      </c>
    </row>
    <row r="215" spans="1:9" x14ac:dyDescent="0.2">
      <c r="A215" s="65" t="s">
        <v>59</v>
      </c>
      <c r="B215" s="65" t="s">
        <v>127</v>
      </c>
      <c r="C215" s="66">
        <v>3084</v>
      </c>
      <c r="D215" s="66">
        <v>1998</v>
      </c>
      <c r="E215" s="66">
        <v>845</v>
      </c>
      <c r="F215" s="66">
        <v>240</v>
      </c>
      <c r="G215" s="70">
        <f t="shared" si="4"/>
        <v>2843</v>
      </c>
      <c r="H215" s="61">
        <f t="shared" si="5"/>
        <v>13.276981273058421</v>
      </c>
      <c r="I215" s="61">
        <f t="shared" si="6"/>
        <v>20.134228187919462</v>
      </c>
    </row>
    <row r="216" spans="1:9" x14ac:dyDescent="0.2">
      <c r="A216" s="65" t="s">
        <v>57</v>
      </c>
      <c r="B216" s="65" t="s">
        <v>7</v>
      </c>
      <c r="C216" s="66">
        <v>679</v>
      </c>
      <c r="D216" s="66">
        <v>472</v>
      </c>
      <c r="E216" s="66">
        <v>173</v>
      </c>
      <c r="F216" s="66">
        <v>34</v>
      </c>
      <c r="G216" s="70">
        <f t="shared" si="4"/>
        <v>645</v>
      </c>
      <c r="H216" s="61">
        <f t="shared" si="5"/>
        <v>8.3896982310093655</v>
      </c>
      <c r="I216" s="61">
        <f t="shared" si="6"/>
        <v>9.8550724637681171</v>
      </c>
    </row>
    <row r="217" spans="1:9" x14ac:dyDescent="0.2">
      <c r="A217" s="65" t="s">
        <v>58</v>
      </c>
      <c r="B217" s="65" t="s">
        <v>128</v>
      </c>
      <c r="C217" s="66">
        <v>24028</v>
      </c>
      <c r="D217" s="66">
        <v>17505</v>
      </c>
      <c r="E217" s="66">
        <v>5284</v>
      </c>
      <c r="F217" s="66">
        <v>1239</v>
      </c>
      <c r="G217" s="70">
        <f t="shared" si="4"/>
        <v>22789</v>
      </c>
      <c r="H217" s="61">
        <f t="shared" si="5"/>
        <v>16.75119814177766</v>
      </c>
      <c r="I217" s="61">
        <f t="shared" si="6"/>
        <v>17.639521640091115</v>
      </c>
    </row>
    <row r="218" spans="1:9" x14ac:dyDescent="0.2">
      <c r="A218" s="65" t="s">
        <v>43</v>
      </c>
      <c r="B218" s="65" t="s">
        <v>9</v>
      </c>
      <c r="C218" s="66">
        <v>976</v>
      </c>
      <c r="D218" s="66">
        <v>720</v>
      </c>
      <c r="E218" s="66">
        <v>226</v>
      </c>
      <c r="F218" s="66">
        <v>29</v>
      </c>
      <c r="G218" s="70">
        <f t="shared" si="4"/>
        <v>946</v>
      </c>
      <c r="H218" s="61">
        <f t="shared" si="5"/>
        <v>26.219512195121951</v>
      </c>
      <c r="I218" s="61">
        <f t="shared" si="6"/>
        <v>27.358490566037734</v>
      </c>
    </row>
    <row r="219" spans="1:9" x14ac:dyDescent="0.2">
      <c r="A219" s="65" t="s">
        <v>73</v>
      </c>
      <c r="B219" s="65" t="s">
        <v>16</v>
      </c>
      <c r="C219" s="66">
        <v>536</v>
      </c>
      <c r="D219" s="66">
        <v>385</v>
      </c>
      <c r="E219" s="66">
        <v>123</v>
      </c>
      <c r="F219" s="66">
        <v>28</v>
      </c>
      <c r="G219" s="70">
        <f t="shared" si="4"/>
        <v>508</v>
      </c>
      <c r="H219" s="61">
        <f t="shared" si="5"/>
        <v>7.7098193959629686</v>
      </c>
      <c r="I219" s="61">
        <f t="shared" si="6"/>
        <v>9.8245614035087723</v>
      </c>
    </row>
    <row r="220" spans="1:9" x14ac:dyDescent="0.2">
      <c r="A220" s="65" t="s">
        <v>62</v>
      </c>
      <c r="B220" s="65" t="s">
        <v>13</v>
      </c>
      <c r="C220" s="66">
        <v>1200</v>
      </c>
      <c r="D220" s="66">
        <v>939</v>
      </c>
      <c r="E220" s="66">
        <v>226</v>
      </c>
      <c r="F220" s="66">
        <v>35</v>
      </c>
      <c r="G220" s="70">
        <f t="shared" si="4"/>
        <v>1165</v>
      </c>
      <c r="H220" s="61">
        <f t="shared" si="5"/>
        <v>10.901094788060259</v>
      </c>
      <c r="I220" s="61">
        <f t="shared" si="6"/>
        <v>16.055045871559635</v>
      </c>
    </row>
    <row r="221" spans="1:9" x14ac:dyDescent="0.2">
      <c r="A221" s="65" t="s">
        <v>50</v>
      </c>
      <c r="B221" s="65" t="s">
        <v>8</v>
      </c>
      <c r="C221" s="66">
        <v>5826</v>
      </c>
      <c r="D221" s="66">
        <v>4027</v>
      </c>
      <c r="E221" s="66">
        <v>1477</v>
      </c>
      <c r="F221" s="66">
        <v>322</v>
      </c>
      <c r="G221" s="70">
        <f t="shared" si="4"/>
        <v>5504</v>
      </c>
      <c r="H221" s="61">
        <f t="shared" si="5"/>
        <v>8.6368415271392038</v>
      </c>
      <c r="I221" s="61">
        <f t="shared" si="6"/>
        <v>17.386609071274297</v>
      </c>
    </row>
    <row r="222" spans="1:9" x14ac:dyDescent="0.2">
      <c r="A222" s="65" t="s">
        <v>67</v>
      </c>
      <c r="B222" s="65" t="s">
        <v>11</v>
      </c>
      <c r="C222" s="66">
        <v>8144</v>
      </c>
      <c r="D222" s="66">
        <v>5993</v>
      </c>
      <c r="E222" s="66">
        <v>1646</v>
      </c>
      <c r="F222" s="66">
        <v>505</v>
      </c>
      <c r="G222" s="70">
        <f t="shared" si="4"/>
        <v>7639</v>
      </c>
      <c r="H222" s="61">
        <f t="shared" si="5"/>
        <v>11.163558777108786</v>
      </c>
      <c r="I222" s="61">
        <f t="shared" si="6"/>
        <v>13.726556129382987</v>
      </c>
    </row>
    <row r="223" spans="1:9" x14ac:dyDescent="0.2">
      <c r="A223" s="65" t="s">
        <v>147</v>
      </c>
      <c r="B223" s="65" t="s">
        <v>14</v>
      </c>
      <c r="C223" s="66">
        <v>610</v>
      </c>
      <c r="D223" s="66">
        <v>442</v>
      </c>
      <c r="E223" s="66">
        <v>145</v>
      </c>
      <c r="F223" s="66">
        <v>22</v>
      </c>
      <c r="G223" s="70">
        <f t="shared" si="4"/>
        <v>587</v>
      </c>
      <c r="H223" s="61">
        <f t="shared" si="5"/>
        <v>9.2982734040868049</v>
      </c>
      <c r="I223" s="61">
        <f t="shared" si="6"/>
        <v>8.3650190114068437</v>
      </c>
    </row>
    <row r="224" spans="1:9" x14ac:dyDescent="0.2">
      <c r="A224" s="65" t="s">
        <v>64</v>
      </c>
      <c r="B224" s="65" t="s">
        <v>18</v>
      </c>
      <c r="C224" s="66">
        <v>16406</v>
      </c>
      <c r="D224" s="66">
        <v>13551</v>
      </c>
      <c r="E224" s="66">
        <v>2487</v>
      </c>
      <c r="F224" s="66">
        <v>368</v>
      </c>
      <c r="G224" s="70">
        <f t="shared" si="4"/>
        <v>16038</v>
      </c>
      <c r="H224" s="61">
        <f t="shared" si="5"/>
        <v>14.210904064435525</v>
      </c>
      <c r="I224" s="61">
        <f t="shared" si="6"/>
        <v>15.449202350965574</v>
      </c>
    </row>
    <row r="225" spans="1:9" x14ac:dyDescent="0.2">
      <c r="A225" s="65" t="s">
        <v>144</v>
      </c>
      <c r="B225" s="65" t="s">
        <v>4</v>
      </c>
      <c r="C225" s="66">
        <v>144</v>
      </c>
      <c r="D225" s="66">
        <v>123</v>
      </c>
      <c r="E225" s="66">
        <v>18</v>
      </c>
      <c r="F225" s="66">
        <v>3</v>
      </c>
      <c r="G225" s="70">
        <f t="shared" si="4"/>
        <v>141</v>
      </c>
      <c r="H225" s="61">
        <f t="shared" si="5"/>
        <v>8.2311733800350257</v>
      </c>
      <c r="I225" s="61">
        <f t="shared" si="6"/>
        <v>7.5</v>
      </c>
    </row>
    <row r="226" spans="1:9" x14ac:dyDescent="0.2">
      <c r="A226" s="65" t="s">
        <v>51</v>
      </c>
      <c r="B226" s="65" t="s">
        <v>22</v>
      </c>
      <c r="C226" s="66">
        <v>377</v>
      </c>
      <c r="D226" s="66">
        <v>259</v>
      </c>
      <c r="E226" s="66">
        <v>104</v>
      </c>
      <c r="F226" s="66">
        <v>14</v>
      </c>
      <c r="G226" s="70">
        <f t="shared" si="4"/>
        <v>363</v>
      </c>
      <c r="H226" s="61">
        <f t="shared" si="5"/>
        <v>7.7863577863577866</v>
      </c>
      <c r="I226" s="61">
        <f t="shared" si="6"/>
        <v>10.218978102189782</v>
      </c>
    </row>
    <row r="227" spans="1:9" x14ac:dyDescent="0.2">
      <c r="A227" s="65" t="s">
        <v>37</v>
      </c>
      <c r="B227" s="65" t="s">
        <v>20</v>
      </c>
      <c r="C227" s="66">
        <v>1246</v>
      </c>
      <c r="D227" s="66">
        <v>923</v>
      </c>
      <c r="E227" s="66">
        <v>273</v>
      </c>
      <c r="F227" s="66">
        <v>50</v>
      </c>
      <c r="G227" s="70">
        <f t="shared" si="4"/>
        <v>1196</v>
      </c>
      <c r="H227" s="61">
        <f t="shared" si="5"/>
        <v>15.803382663847781</v>
      </c>
      <c r="I227" s="61">
        <f t="shared" si="6"/>
        <v>20.325203252032519</v>
      </c>
    </row>
    <row r="228" spans="1:9" x14ac:dyDescent="0.2">
      <c r="A228" s="65" t="s">
        <v>68</v>
      </c>
      <c r="B228" s="65" t="s">
        <v>21</v>
      </c>
      <c r="C228" s="66">
        <v>204</v>
      </c>
      <c r="D228" s="66">
        <v>147</v>
      </c>
      <c r="E228" s="66">
        <v>45</v>
      </c>
      <c r="F228" s="66">
        <v>12</v>
      </c>
      <c r="G228" s="70">
        <f t="shared" si="4"/>
        <v>192</v>
      </c>
      <c r="H228" s="61">
        <f t="shared" si="5"/>
        <v>10.896708286038592</v>
      </c>
      <c r="I228" s="61">
        <f t="shared" si="6"/>
        <v>13.793103448275861</v>
      </c>
    </row>
    <row r="229" spans="1:9" x14ac:dyDescent="0.2">
      <c r="A229" s="65" t="s">
        <v>52</v>
      </c>
      <c r="B229" s="65" t="s">
        <v>15</v>
      </c>
      <c r="C229" s="66">
        <v>1517</v>
      </c>
      <c r="D229" s="66">
        <v>1083</v>
      </c>
      <c r="E229" s="66">
        <v>361</v>
      </c>
      <c r="F229" s="66">
        <v>73</v>
      </c>
      <c r="G229" s="70">
        <f t="shared" si="4"/>
        <v>1444</v>
      </c>
      <c r="H229" s="61">
        <f t="shared" si="5"/>
        <v>9.4022659200416712</v>
      </c>
      <c r="I229" s="61">
        <f t="shared" si="6"/>
        <v>11.459968602825747</v>
      </c>
    </row>
    <row r="230" spans="1:9" x14ac:dyDescent="0.2">
      <c r="A230" s="65" t="s">
        <v>145</v>
      </c>
      <c r="B230" s="65" t="s">
        <v>23</v>
      </c>
      <c r="C230" s="66">
        <v>64</v>
      </c>
      <c r="D230" s="66">
        <v>47</v>
      </c>
      <c r="E230" s="66">
        <v>15</v>
      </c>
      <c r="F230" s="66">
        <v>2</v>
      </c>
      <c r="G230" s="70">
        <f t="shared" si="4"/>
        <v>62</v>
      </c>
      <c r="H230" s="61">
        <f t="shared" si="5"/>
        <v>7.0938215102974826</v>
      </c>
      <c r="I230" s="61">
        <f t="shared" si="6"/>
        <v>5.7142857142857144</v>
      </c>
    </row>
    <row r="231" spans="1:9" x14ac:dyDescent="0.2">
      <c r="A231" s="65" t="s">
        <v>70</v>
      </c>
      <c r="B231" s="65" t="s">
        <v>24</v>
      </c>
      <c r="C231" s="66">
        <v>7044</v>
      </c>
      <c r="D231" s="66">
        <v>5358</v>
      </c>
      <c r="E231" s="66">
        <v>1427</v>
      </c>
      <c r="F231" s="66">
        <v>259</v>
      </c>
      <c r="G231" s="70">
        <f t="shared" si="4"/>
        <v>6785</v>
      </c>
      <c r="H231" s="61">
        <f t="shared" si="5"/>
        <v>27.328016755276302</v>
      </c>
      <c r="I231" s="61">
        <f t="shared" si="6"/>
        <v>26.536885245901637</v>
      </c>
    </row>
    <row r="232" spans="1:9" x14ac:dyDescent="0.2">
      <c r="A232" s="65" t="s">
        <v>72</v>
      </c>
      <c r="B232" s="65" t="s">
        <v>0</v>
      </c>
      <c r="C232" s="66">
        <v>1734</v>
      </c>
      <c r="D232" s="66">
        <v>1316</v>
      </c>
      <c r="E232" s="66">
        <v>359</v>
      </c>
      <c r="F232" s="66">
        <v>59</v>
      </c>
      <c r="G232" s="70">
        <f t="shared" si="4"/>
        <v>1675</v>
      </c>
      <c r="H232" s="61">
        <f t="shared" si="5"/>
        <v>10.393397865475304</v>
      </c>
      <c r="I232" s="61">
        <f t="shared" si="6"/>
        <v>7.3934837092731822</v>
      </c>
    </row>
    <row r="233" spans="1:9" x14ac:dyDescent="0.2">
      <c r="A233" s="65" t="s">
        <v>49</v>
      </c>
      <c r="B233" s="65" t="s">
        <v>27</v>
      </c>
      <c r="C233" s="66">
        <v>5678</v>
      </c>
      <c r="D233" s="66">
        <v>3209</v>
      </c>
      <c r="E233" s="66">
        <v>1940</v>
      </c>
      <c r="F233" s="66">
        <v>530</v>
      </c>
      <c r="G233" s="70">
        <f t="shared" si="4"/>
        <v>5149</v>
      </c>
      <c r="H233" s="61">
        <f t="shared" si="5"/>
        <v>9.1746552154235417</v>
      </c>
      <c r="I233" s="61">
        <f t="shared" si="6"/>
        <v>21.810699588477366</v>
      </c>
    </row>
    <row r="234" spans="1:9" x14ac:dyDescent="0.2">
      <c r="A234" s="65" t="s">
        <v>60</v>
      </c>
      <c r="B234" s="65" t="s">
        <v>28</v>
      </c>
      <c r="C234" s="66">
        <v>3652</v>
      </c>
      <c r="D234" s="66">
        <v>2877</v>
      </c>
      <c r="E234" s="66">
        <v>686</v>
      </c>
      <c r="F234" s="66">
        <v>89</v>
      </c>
      <c r="G234" s="70">
        <f t="shared" si="4"/>
        <v>3563</v>
      </c>
      <c r="H234" s="61">
        <f t="shared" si="5"/>
        <v>19.027021253871624</v>
      </c>
      <c r="I234" s="61">
        <f t="shared" si="6"/>
        <v>18.388429752066116</v>
      </c>
    </row>
    <row r="235" spans="1:9" x14ac:dyDescent="0.2">
      <c r="A235" s="65" t="s">
        <v>143</v>
      </c>
      <c r="B235" s="65" t="s">
        <v>29</v>
      </c>
      <c r="C235" s="66">
        <v>721</v>
      </c>
      <c r="D235" s="66">
        <v>530</v>
      </c>
      <c r="E235" s="66">
        <v>145</v>
      </c>
      <c r="F235" s="66">
        <v>46</v>
      </c>
      <c r="G235" s="70">
        <f t="shared" si="4"/>
        <v>675</v>
      </c>
      <c r="H235" s="61">
        <f t="shared" si="5"/>
        <v>2.4489351667089938</v>
      </c>
      <c r="I235" s="61">
        <f t="shared" si="6"/>
        <v>3.6918138041733553</v>
      </c>
    </row>
    <row r="236" spans="1:9" x14ac:dyDescent="0.2">
      <c r="A236" s="65" t="s">
        <v>65</v>
      </c>
      <c r="B236" s="65" t="s">
        <v>31</v>
      </c>
      <c r="C236" s="66">
        <v>503</v>
      </c>
      <c r="D236" s="66">
        <v>344</v>
      </c>
      <c r="E236" s="66">
        <v>131</v>
      </c>
      <c r="F236" s="66">
        <v>29</v>
      </c>
      <c r="G236" s="70">
        <f t="shared" si="4"/>
        <v>475</v>
      </c>
      <c r="H236" s="61">
        <f t="shared" si="5"/>
        <v>11.124121779859484</v>
      </c>
      <c r="I236" s="61">
        <f t="shared" si="6"/>
        <v>17.058823529411764</v>
      </c>
    </row>
    <row r="237" spans="1:9" x14ac:dyDescent="0.2">
      <c r="A237" s="65" t="s">
        <v>53</v>
      </c>
      <c r="B237" s="65" t="s">
        <v>129</v>
      </c>
      <c r="C237" s="66">
        <v>713</v>
      </c>
      <c r="D237" s="66">
        <v>397</v>
      </c>
      <c r="E237" s="66">
        <v>244</v>
      </c>
      <c r="F237" s="66">
        <v>72</v>
      </c>
      <c r="G237" s="70">
        <f t="shared" si="4"/>
        <v>641</v>
      </c>
      <c r="H237" s="61">
        <f t="shared" si="5"/>
        <v>9.0180078784468201</v>
      </c>
      <c r="I237" s="61">
        <f t="shared" si="6"/>
        <v>17.391304347826086</v>
      </c>
    </row>
    <row r="238" spans="1:9" x14ac:dyDescent="0.2">
      <c r="A238" s="65" t="s">
        <v>71</v>
      </c>
      <c r="B238" s="65" t="s">
        <v>10</v>
      </c>
      <c r="C238" s="66">
        <v>1605</v>
      </c>
      <c r="D238" s="66">
        <v>1293</v>
      </c>
      <c r="E238" s="66">
        <v>259</v>
      </c>
      <c r="F238" s="66">
        <v>53</v>
      </c>
      <c r="G238" s="70">
        <f t="shared" si="4"/>
        <v>1552</v>
      </c>
      <c r="H238" s="61">
        <f t="shared" si="5"/>
        <v>19.068681656223124</v>
      </c>
      <c r="I238" s="61">
        <f t="shared" si="6"/>
        <v>15.056818181818182</v>
      </c>
    </row>
    <row r="239" spans="1:9" x14ac:dyDescent="0.2">
      <c r="A239" s="65" t="s">
        <v>69</v>
      </c>
      <c r="B239" s="65" t="s">
        <v>32</v>
      </c>
      <c r="C239" s="66">
        <v>3075</v>
      </c>
      <c r="D239" s="66">
        <v>2393</v>
      </c>
      <c r="E239" s="66">
        <v>569</v>
      </c>
      <c r="F239" s="66">
        <v>113</v>
      </c>
      <c r="G239" s="70">
        <f t="shared" si="4"/>
        <v>2962</v>
      </c>
      <c r="H239" s="61">
        <f t="shared" si="5"/>
        <v>17.050425972829842</v>
      </c>
      <c r="I239" s="61">
        <f t="shared" si="6"/>
        <v>19.05564924114671</v>
      </c>
    </row>
    <row r="240" spans="1:9" x14ac:dyDescent="0.2">
      <c r="A240" s="65" t="s">
        <v>56</v>
      </c>
      <c r="B240" s="65" t="s">
        <v>12</v>
      </c>
      <c r="C240" s="66">
        <v>17266</v>
      </c>
      <c r="D240" s="66">
        <v>12902</v>
      </c>
      <c r="E240" s="66">
        <v>3566</v>
      </c>
      <c r="F240" s="66">
        <v>798</v>
      </c>
      <c r="G240" s="70">
        <f t="shared" si="4"/>
        <v>16468</v>
      </c>
      <c r="H240" s="61">
        <f t="shared" si="5"/>
        <v>18.028551410054298</v>
      </c>
      <c r="I240" s="61">
        <f t="shared" si="6"/>
        <v>23.956769738817172</v>
      </c>
    </row>
    <row r="241" spans="1:9" x14ac:dyDescent="0.2">
      <c r="A241" s="65" t="s">
        <v>90</v>
      </c>
      <c r="B241" s="65" t="s">
        <v>17</v>
      </c>
      <c r="C241" s="66">
        <v>125</v>
      </c>
      <c r="D241" s="66">
        <v>97</v>
      </c>
      <c r="E241" s="66">
        <v>24</v>
      </c>
      <c r="F241" s="66">
        <v>4</v>
      </c>
      <c r="G241" s="70">
        <f t="shared" si="4"/>
        <v>121</v>
      </c>
      <c r="H241" s="61">
        <f t="shared" si="5"/>
        <v>15.201005025125628</v>
      </c>
      <c r="I241" s="61">
        <f t="shared" si="6"/>
        <v>8.8888888888888893</v>
      </c>
    </row>
    <row r="242" spans="1:9" x14ac:dyDescent="0.2">
      <c r="A242" s="65" t="s">
        <v>74</v>
      </c>
      <c r="B242" s="65" t="s">
        <v>25</v>
      </c>
      <c r="C242" s="66">
        <v>1551</v>
      </c>
      <c r="D242" s="66">
        <v>1215</v>
      </c>
      <c r="E242" s="66">
        <v>281</v>
      </c>
      <c r="F242" s="66">
        <v>55</v>
      </c>
      <c r="G242" s="70">
        <f t="shared" si="4"/>
        <v>1496</v>
      </c>
      <c r="H242" s="61">
        <f t="shared" si="5"/>
        <v>16.565164433617539</v>
      </c>
      <c r="I242" s="61">
        <f t="shared" si="6"/>
        <v>15.363128491620111</v>
      </c>
    </row>
    <row r="243" spans="1:9" x14ac:dyDescent="0.2">
      <c r="A243" s="65" t="s">
        <v>61</v>
      </c>
      <c r="B243" s="65" t="s">
        <v>3</v>
      </c>
      <c r="C243" s="66">
        <v>2963</v>
      </c>
      <c r="D243" s="66">
        <v>2405</v>
      </c>
      <c r="E243" s="66">
        <v>463</v>
      </c>
      <c r="F243" s="66">
        <v>95</v>
      </c>
      <c r="G243" s="70">
        <f t="shared" si="4"/>
        <v>2868</v>
      </c>
      <c r="H243" s="61">
        <f t="shared" si="5"/>
        <v>13.165021803993573</v>
      </c>
      <c r="I243" s="61">
        <f t="shared" si="6"/>
        <v>8.8619402985074629</v>
      </c>
    </row>
    <row r="244" spans="1:9" x14ac:dyDescent="0.2">
      <c r="A244" s="65" t="s">
        <v>130</v>
      </c>
      <c r="B244" s="65" t="s">
        <v>130</v>
      </c>
      <c r="C244" s="67" t="s">
        <v>131</v>
      </c>
      <c r="D244" s="67" t="s">
        <v>131</v>
      </c>
      <c r="E244" s="67" t="s">
        <v>131</v>
      </c>
      <c r="F244" s="67" t="s">
        <v>131</v>
      </c>
      <c r="G244" s="70">
        <f t="shared" si="4"/>
        <v>0</v>
      </c>
      <c r="H244" s="61" t="e">
        <f t="shared" si="5"/>
        <v>#DIV/0!</v>
      </c>
      <c r="I244" s="61" t="e">
        <f t="shared" si="6"/>
        <v>#VALUE!</v>
      </c>
    </row>
    <row r="245" spans="1:9" x14ac:dyDescent="0.2">
      <c r="A245" s="65" t="s">
        <v>132</v>
      </c>
      <c r="B245" s="65" t="s">
        <v>132</v>
      </c>
      <c r="C245" s="66">
        <v>260</v>
      </c>
      <c r="D245" s="66">
        <v>205</v>
      </c>
      <c r="E245" s="66">
        <v>48</v>
      </c>
      <c r="F245" s="66">
        <v>7</v>
      </c>
      <c r="G245" s="70">
        <f t="shared" si="4"/>
        <v>253</v>
      </c>
      <c r="H245" s="61">
        <f t="shared" si="5"/>
        <v>8.427714856762158</v>
      </c>
      <c r="I245" s="61">
        <f t="shared" si="6"/>
        <v>6.140350877192982</v>
      </c>
    </row>
    <row r="246" spans="1:9" x14ac:dyDescent="0.2">
      <c r="A246" s="65" t="s">
        <v>133</v>
      </c>
      <c r="B246" s="65" t="s">
        <v>133</v>
      </c>
      <c r="C246" s="66">
        <v>1466</v>
      </c>
      <c r="D246" s="66">
        <v>1237</v>
      </c>
      <c r="E246" s="66">
        <v>190</v>
      </c>
      <c r="F246" s="66">
        <v>40</v>
      </c>
      <c r="G246" s="70">
        <f t="shared" si="4"/>
        <v>1427</v>
      </c>
      <c r="H246" s="61">
        <f t="shared" si="5"/>
        <v>11.355136468528686</v>
      </c>
      <c r="I246" s="61">
        <f t="shared" si="6"/>
        <v>10.178117048346055</v>
      </c>
    </row>
    <row r="247" spans="1:9" x14ac:dyDescent="0.2">
      <c r="A247" s="65" t="s">
        <v>63</v>
      </c>
      <c r="B247" s="65" t="s">
        <v>33</v>
      </c>
      <c r="C247" s="66">
        <v>9254</v>
      </c>
      <c r="D247" s="66">
        <v>7510</v>
      </c>
      <c r="E247" s="66">
        <v>1494</v>
      </c>
      <c r="F247" s="66">
        <v>250</v>
      </c>
      <c r="G247" s="70">
        <f t="shared" si="4"/>
        <v>9004</v>
      </c>
      <c r="H247" s="61">
        <f t="shared" si="5"/>
        <v>10.801991482214625</v>
      </c>
      <c r="I247" s="61">
        <f t="shared" si="6"/>
        <v>8.0051232788984947</v>
      </c>
    </row>
    <row r="248" spans="1:9" x14ac:dyDescent="0.2">
      <c r="A248" s="71">
        <v>1</v>
      </c>
      <c r="B248" s="72">
        <v>2</v>
      </c>
      <c r="C248" s="72">
        <v>3</v>
      </c>
      <c r="D248" s="71">
        <v>4</v>
      </c>
      <c r="E248" s="72">
        <v>5</v>
      </c>
      <c r="F248" s="72">
        <v>6</v>
      </c>
      <c r="G248" s="71">
        <v>7</v>
      </c>
      <c r="H248" s="72">
        <v>8</v>
      </c>
      <c r="I248" s="72">
        <v>9</v>
      </c>
    </row>
    <row r="249" spans="1:9" ht="14.25" x14ac:dyDescent="0.2">
      <c r="B249" s="63" t="s">
        <v>134</v>
      </c>
      <c r="C249" s="62"/>
      <c r="D249" s="62"/>
      <c r="E249" s="62"/>
      <c r="F249" s="62"/>
    </row>
    <row r="250" spans="1:9" ht="14.25" x14ac:dyDescent="0.2">
      <c r="B250" s="63" t="s">
        <v>131</v>
      </c>
      <c r="C250" s="63" t="s">
        <v>135</v>
      </c>
      <c r="D250" s="62"/>
      <c r="E250" s="62"/>
      <c r="F250" s="62"/>
    </row>
    <row r="252" spans="1:9" ht="14.25" x14ac:dyDescent="0.2">
      <c r="B252" s="63" t="s">
        <v>117</v>
      </c>
      <c r="C252" s="63" t="s">
        <v>118</v>
      </c>
      <c r="D252" s="62"/>
      <c r="E252" s="62"/>
      <c r="F252" s="62"/>
    </row>
    <row r="253" spans="1:9" ht="14.25" x14ac:dyDescent="0.2">
      <c r="B253" s="63" t="s">
        <v>140</v>
      </c>
      <c r="C253" s="63" t="s">
        <v>141</v>
      </c>
      <c r="D253" s="62"/>
      <c r="E253" s="62"/>
      <c r="F253" s="62"/>
    </row>
    <row r="254" spans="1:9" ht="14.25" x14ac:dyDescent="0.2">
      <c r="B254" s="63" t="s">
        <v>113</v>
      </c>
      <c r="C254" s="63" t="s">
        <v>114</v>
      </c>
      <c r="D254" s="62"/>
      <c r="E254" s="62"/>
      <c r="F254" s="62"/>
    </row>
    <row r="255" spans="1:9" ht="14.25" x14ac:dyDescent="0.2">
      <c r="B255" s="63" t="s">
        <v>115</v>
      </c>
      <c r="C255" s="63" t="s">
        <v>116</v>
      </c>
      <c r="D255" s="62"/>
      <c r="E255" s="62"/>
      <c r="F255" s="62"/>
    </row>
    <row r="256" spans="1:9" ht="14.25" x14ac:dyDescent="0.2">
      <c r="B256" s="63" t="s">
        <v>119</v>
      </c>
      <c r="C256" s="63" t="s">
        <v>136</v>
      </c>
      <c r="D256" s="62"/>
      <c r="E256" s="62"/>
      <c r="F256" s="62"/>
    </row>
    <row r="257" spans="1:6" x14ac:dyDescent="0.2">
      <c r="B257" s="58"/>
      <c r="C257" s="60"/>
      <c r="D257" s="60"/>
      <c r="E257" s="60"/>
      <c r="F257" s="60"/>
    </row>
    <row r="258" spans="1:6" x14ac:dyDescent="0.2">
      <c r="B258" s="65" t="s">
        <v>121</v>
      </c>
      <c r="C258" s="65" t="s">
        <v>78</v>
      </c>
      <c r="D258" s="65" t="s">
        <v>122</v>
      </c>
      <c r="E258" s="65" t="s">
        <v>123</v>
      </c>
      <c r="F258" s="65" t="s">
        <v>124</v>
      </c>
    </row>
    <row r="259" spans="1:6" x14ac:dyDescent="0.2">
      <c r="A259" s="65" t="s">
        <v>149</v>
      </c>
      <c r="B259" s="65" t="s">
        <v>125</v>
      </c>
      <c r="C259" s="68">
        <v>14</v>
      </c>
      <c r="D259" s="68">
        <v>13.1</v>
      </c>
      <c r="E259" s="68">
        <v>16.899999999999999</v>
      </c>
      <c r="F259" s="68">
        <v>17.3</v>
      </c>
    </row>
    <row r="260" spans="1:6" x14ac:dyDescent="0.2">
      <c r="A260" s="65" t="s">
        <v>148</v>
      </c>
      <c r="B260" s="65" t="s">
        <v>126</v>
      </c>
      <c r="C260" s="68">
        <v>15.2</v>
      </c>
      <c r="D260" s="68">
        <v>14.6</v>
      </c>
      <c r="E260" s="68">
        <v>17.8</v>
      </c>
      <c r="F260" s="68">
        <v>17.600000000000001</v>
      </c>
    </row>
    <row r="261" spans="1:6" x14ac:dyDescent="0.2">
      <c r="A261" s="65" t="s">
        <v>75</v>
      </c>
      <c r="B261" s="65" t="s">
        <v>1</v>
      </c>
      <c r="C261" s="68">
        <v>22.1</v>
      </c>
      <c r="D261" s="68">
        <v>21.3</v>
      </c>
      <c r="E261" s="68">
        <v>25.6</v>
      </c>
      <c r="F261" s="68">
        <v>21.1</v>
      </c>
    </row>
    <row r="262" spans="1:6" x14ac:dyDescent="0.2">
      <c r="A262" s="65" t="s">
        <v>146</v>
      </c>
      <c r="B262" s="65" t="s">
        <v>2</v>
      </c>
      <c r="C262" s="68">
        <v>9.9</v>
      </c>
      <c r="D262" s="68">
        <v>7.8</v>
      </c>
      <c r="E262" s="68">
        <v>16.3</v>
      </c>
      <c r="F262" s="68">
        <v>19.899999999999999</v>
      </c>
    </row>
    <row r="263" spans="1:6" x14ac:dyDescent="0.2">
      <c r="A263" s="65" t="s">
        <v>59</v>
      </c>
      <c r="B263" s="65" t="s">
        <v>127</v>
      </c>
      <c r="C263" s="68">
        <v>13.6</v>
      </c>
      <c r="D263" s="68">
        <v>12</v>
      </c>
      <c r="E263" s="68">
        <v>17.7</v>
      </c>
      <c r="F263" s="68">
        <v>20.2</v>
      </c>
    </row>
    <row r="264" spans="1:6" x14ac:dyDescent="0.2">
      <c r="A264" s="65" t="s">
        <v>57</v>
      </c>
      <c r="B264" s="65" t="s">
        <v>7</v>
      </c>
      <c r="C264" s="68">
        <v>8.5</v>
      </c>
      <c r="D264" s="68">
        <v>8</v>
      </c>
      <c r="E264" s="68">
        <v>9.8000000000000007</v>
      </c>
      <c r="F264" s="68">
        <v>9.9</v>
      </c>
    </row>
    <row r="265" spans="1:6" x14ac:dyDescent="0.2">
      <c r="A265" s="65" t="s">
        <v>58</v>
      </c>
      <c r="B265" s="65" t="s">
        <v>128</v>
      </c>
      <c r="C265" s="68">
        <v>16.8</v>
      </c>
      <c r="D265" s="68">
        <v>16.600000000000001</v>
      </c>
      <c r="E265" s="68">
        <v>17.3</v>
      </c>
      <c r="F265" s="68">
        <v>17.600000000000001</v>
      </c>
    </row>
    <row r="266" spans="1:6" x14ac:dyDescent="0.2">
      <c r="A266" s="65" t="s">
        <v>43</v>
      </c>
      <c r="B266" s="65" t="s">
        <v>9</v>
      </c>
      <c r="C266" s="68">
        <v>26.3</v>
      </c>
      <c r="D266" s="68">
        <v>24.9</v>
      </c>
      <c r="E266" s="68">
        <v>31.6</v>
      </c>
      <c r="F266" s="68">
        <v>27.4</v>
      </c>
    </row>
    <row r="267" spans="1:6" x14ac:dyDescent="0.2">
      <c r="A267" s="65" t="s">
        <v>73</v>
      </c>
      <c r="B267" s="65" t="s">
        <v>16</v>
      </c>
      <c r="C267" s="68">
        <v>7.8</v>
      </c>
      <c r="D267" s="68">
        <v>7.1</v>
      </c>
      <c r="E267" s="68">
        <v>10.4</v>
      </c>
      <c r="F267" s="68">
        <v>9.8000000000000007</v>
      </c>
    </row>
    <row r="268" spans="1:6" x14ac:dyDescent="0.2">
      <c r="A268" s="65" t="s">
        <v>62</v>
      </c>
      <c r="B268" s="65" t="s">
        <v>13</v>
      </c>
      <c r="C268" s="68">
        <v>11</v>
      </c>
      <c r="D268" s="68">
        <v>10.4</v>
      </c>
      <c r="E268" s="68">
        <v>13.5</v>
      </c>
      <c r="F268" s="68">
        <v>16.100000000000001</v>
      </c>
    </row>
    <row r="269" spans="1:6" x14ac:dyDescent="0.2">
      <c r="A269" s="65" t="s">
        <v>50</v>
      </c>
      <c r="B269" s="65" t="s">
        <v>8</v>
      </c>
      <c r="C269" s="68">
        <v>8.9</v>
      </c>
      <c r="D269" s="68">
        <v>7.5</v>
      </c>
      <c r="E269" s="68">
        <v>15.1</v>
      </c>
      <c r="F269" s="68">
        <v>17.399999999999999</v>
      </c>
    </row>
    <row r="270" spans="1:6" x14ac:dyDescent="0.2">
      <c r="A270" s="65" t="s">
        <v>67</v>
      </c>
      <c r="B270" s="65" t="s">
        <v>11</v>
      </c>
      <c r="C270" s="68">
        <v>11.3</v>
      </c>
      <c r="D270" s="68">
        <v>10.7</v>
      </c>
      <c r="E270" s="68">
        <v>13</v>
      </c>
      <c r="F270" s="68">
        <v>13.7</v>
      </c>
    </row>
    <row r="271" spans="1:6" x14ac:dyDescent="0.2">
      <c r="A271" s="65" t="s">
        <v>147</v>
      </c>
      <c r="B271" s="65" t="s">
        <v>14</v>
      </c>
      <c r="C271" s="68">
        <v>9.3000000000000007</v>
      </c>
      <c r="D271" s="68">
        <v>8.5</v>
      </c>
      <c r="E271" s="68">
        <v>12.8</v>
      </c>
      <c r="F271" s="68">
        <v>8.4</v>
      </c>
    </row>
    <row r="272" spans="1:6" x14ac:dyDescent="0.2">
      <c r="A272" s="65" t="s">
        <v>64</v>
      </c>
      <c r="B272" s="65" t="s">
        <v>18</v>
      </c>
      <c r="C272" s="68">
        <v>14.2</v>
      </c>
      <c r="D272" s="68">
        <v>13.7</v>
      </c>
      <c r="E272" s="68">
        <v>17.600000000000001</v>
      </c>
      <c r="F272" s="68">
        <v>15.4</v>
      </c>
    </row>
    <row r="273" spans="1:6" x14ac:dyDescent="0.2">
      <c r="A273" s="65" t="s">
        <v>144</v>
      </c>
      <c r="B273" s="65" t="s">
        <v>4</v>
      </c>
      <c r="C273" s="68">
        <v>8.1999999999999993</v>
      </c>
      <c r="D273" s="68">
        <v>8.5</v>
      </c>
      <c r="E273" s="68">
        <v>6.9</v>
      </c>
      <c r="F273" s="68">
        <v>7.5</v>
      </c>
    </row>
    <row r="274" spans="1:6" x14ac:dyDescent="0.2">
      <c r="A274" s="65" t="s">
        <v>51</v>
      </c>
      <c r="B274" s="65" t="s">
        <v>22</v>
      </c>
      <c r="C274" s="68">
        <v>7.8</v>
      </c>
      <c r="D274" s="68">
        <v>6.8</v>
      </c>
      <c r="E274" s="68">
        <v>11.9</v>
      </c>
      <c r="F274" s="68">
        <v>10.199999999999999</v>
      </c>
    </row>
    <row r="275" spans="1:6" x14ac:dyDescent="0.2">
      <c r="A275" s="65" t="s">
        <v>37</v>
      </c>
      <c r="B275" s="65" t="s">
        <v>20</v>
      </c>
      <c r="C275" s="68">
        <v>15.9</v>
      </c>
      <c r="D275" s="68">
        <v>15.1</v>
      </c>
      <c r="E275" s="68">
        <v>18.8</v>
      </c>
      <c r="F275" s="68">
        <v>20.3</v>
      </c>
    </row>
    <row r="276" spans="1:6" x14ac:dyDescent="0.2">
      <c r="A276" s="65" t="s">
        <v>68</v>
      </c>
      <c r="B276" s="65" t="s">
        <v>21</v>
      </c>
      <c r="C276" s="68">
        <v>11</v>
      </c>
      <c r="D276" s="68">
        <v>10.7</v>
      </c>
      <c r="E276" s="68">
        <v>11.7</v>
      </c>
      <c r="F276" s="68">
        <v>13.3</v>
      </c>
    </row>
    <row r="277" spans="1:6" x14ac:dyDescent="0.2">
      <c r="A277" s="65" t="s">
        <v>52</v>
      </c>
      <c r="B277" s="65" t="s">
        <v>15</v>
      </c>
      <c r="C277" s="68">
        <v>9.5</v>
      </c>
      <c r="D277" s="68">
        <v>8.6999999999999993</v>
      </c>
      <c r="E277" s="68">
        <v>12.7</v>
      </c>
      <c r="F277" s="68">
        <v>11.5</v>
      </c>
    </row>
    <row r="278" spans="1:6" x14ac:dyDescent="0.2">
      <c r="A278" s="65" t="s">
        <v>145</v>
      </c>
      <c r="B278" s="65" t="s">
        <v>23</v>
      </c>
      <c r="C278" s="68">
        <v>7</v>
      </c>
      <c r="D278" s="68">
        <v>6.6</v>
      </c>
      <c r="E278" s="68">
        <v>9.6</v>
      </c>
      <c r="F278" s="68">
        <v>5.7</v>
      </c>
    </row>
    <row r="279" spans="1:6" x14ac:dyDescent="0.2">
      <c r="A279" s="65" t="s">
        <v>70</v>
      </c>
      <c r="B279" s="65" t="s">
        <v>24</v>
      </c>
      <c r="C279" s="68">
        <v>27.3</v>
      </c>
      <c r="D279" s="68">
        <v>27.1</v>
      </c>
      <c r="E279" s="68">
        <v>28.3</v>
      </c>
      <c r="F279" s="68">
        <v>26.5</v>
      </c>
    </row>
    <row r="280" spans="1:6" x14ac:dyDescent="0.2">
      <c r="A280" s="65" t="s">
        <v>72</v>
      </c>
      <c r="B280" s="65" t="s">
        <v>0</v>
      </c>
      <c r="C280" s="68">
        <v>10.3</v>
      </c>
      <c r="D280" s="68">
        <v>10.1</v>
      </c>
      <c r="E280" s="68">
        <v>11.6</v>
      </c>
      <c r="F280" s="68">
        <v>7.4</v>
      </c>
    </row>
    <row r="281" spans="1:6" x14ac:dyDescent="0.2">
      <c r="A281" s="65" t="s">
        <v>49</v>
      </c>
      <c r="B281" s="65" t="s">
        <v>27</v>
      </c>
      <c r="C281" s="68">
        <v>9.6999999999999993</v>
      </c>
      <c r="D281" s="68">
        <v>7.2</v>
      </c>
      <c r="E281" s="68">
        <v>17.100000000000001</v>
      </c>
      <c r="F281" s="68">
        <v>21.8</v>
      </c>
    </row>
    <row r="282" spans="1:6" x14ac:dyDescent="0.2">
      <c r="A282" s="65" t="s">
        <v>60</v>
      </c>
      <c r="B282" s="65" t="s">
        <v>28</v>
      </c>
      <c r="C282" s="68">
        <v>19</v>
      </c>
      <c r="D282" s="68">
        <v>18.7</v>
      </c>
      <c r="E282" s="68">
        <v>20.6</v>
      </c>
      <c r="F282" s="68">
        <v>18.5</v>
      </c>
    </row>
    <row r="283" spans="1:6" x14ac:dyDescent="0.2">
      <c r="A283" s="65" t="s">
        <v>143</v>
      </c>
      <c r="B283" s="65" t="s">
        <v>29</v>
      </c>
      <c r="C283" s="68">
        <v>2.5</v>
      </c>
      <c r="D283" s="68">
        <v>2.4</v>
      </c>
      <c r="E283" s="68">
        <v>2.7</v>
      </c>
      <c r="F283" s="68">
        <v>3.7</v>
      </c>
    </row>
    <row r="284" spans="1:6" x14ac:dyDescent="0.2">
      <c r="A284" s="65" t="s">
        <v>65</v>
      </c>
      <c r="B284" s="65" t="s">
        <v>31</v>
      </c>
      <c r="C284" s="68">
        <v>11.3</v>
      </c>
      <c r="D284" s="68">
        <v>9.9</v>
      </c>
      <c r="E284" s="68">
        <v>16.100000000000001</v>
      </c>
      <c r="F284" s="68">
        <v>17.2</v>
      </c>
    </row>
    <row r="285" spans="1:6" x14ac:dyDescent="0.2">
      <c r="A285" s="65" t="s">
        <v>53</v>
      </c>
      <c r="B285" s="65" t="s">
        <v>129</v>
      </c>
      <c r="C285" s="68">
        <v>9.5</v>
      </c>
      <c r="D285" s="68">
        <v>7.4</v>
      </c>
      <c r="E285" s="68">
        <v>14.2</v>
      </c>
      <c r="F285" s="68">
        <v>17.399999999999999</v>
      </c>
    </row>
    <row r="286" spans="1:6" x14ac:dyDescent="0.2">
      <c r="A286" s="65" t="s">
        <v>71</v>
      </c>
      <c r="B286" s="65" t="s">
        <v>10</v>
      </c>
      <c r="C286" s="68">
        <v>18.899999999999999</v>
      </c>
      <c r="D286" s="68">
        <v>19.8</v>
      </c>
      <c r="E286" s="68">
        <v>16.100000000000001</v>
      </c>
      <c r="F286" s="68">
        <v>15.1</v>
      </c>
    </row>
    <row r="287" spans="1:6" x14ac:dyDescent="0.2">
      <c r="A287" s="65" t="s">
        <v>69</v>
      </c>
      <c r="B287" s="65" t="s">
        <v>32</v>
      </c>
      <c r="C287" s="68">
        <v>17.100000000000001</v>
      </c>
      <c r="D287" s="68">
        <v>16.7</v>
      </c>
      <c r="E287" s="68">
        <v>18.8</v>
      </c>
      <c r="F287" s="68">
        <v>19.100000000000001</v>
      </c>
    </row>
    <row r="288" spans="1:6" x14ac:dyDescent="0.2">
      <c r="A288" s="65" t="s">
        <v>56</v>
      </c>
      <c r="B288" s="65" t="s">
        <v>12</v>
      </c>
      <c r="C288" s="68">
        <v>18.2</v>
      </c>
      <c r="D288" s="68">
        <v>17.2</v>
      </c>
      <c r="E288" s="68">
        <v>22.1</v>
      </c>
      <c r="F288" s="68">
        <v>24</v>
      </c>
    </row>
    <row r="289" spans="1:6" x14ac:dyDescent="0.2">
      <c r="A289" s="65" t="s">
        <v>90</v>
      </c>
      <c r="B289" s="65" t="s">
        <v>17</v>
      </c>
      <c r="C289" s="68">
        <v>14.9</v>
      </c>
      <c r="D289" s="68">
        <v>15.2</v>
      </c>
      <c r="E289" s="68">
        <v>15.1</v>
      </c>
      <c r="F289" s="68">
        <v>8.9</v>
      </c>
    </row>
    <row r="290" spans="1:6" x14ac:dyDescent="0.2">
      <c r="A290" s="65" t="s">
        <v>74</v>
      </c>
      <c r="B290" s="65" t="s">
        <v>25</v>
      </c>
      <c r="C290" s="68">
        <v>16.5</v>
      </c>
      <c r="D290" s="68">
        <v>16.7</v>
      </c>
      <c r="E290" s="68">
        <v>16.100000000000001</v>
      </c>
      <c r="F290" s="68">
        <v>15.4</v>
      </c>
    </row>
    <row r="291" spans="1:6" x14ac:dyDescent="0.2">
      <c r="A291" s="65" t="s">
        <v>61</v>
      </c>
      <c r="B291" s="65" t="s">
        <v>3</v>
      </c>
      <c r="C291" s="68">
        <v>13</v>
      </c>
      <c r="D291" s="68">
        <v>14.2</v>
      </c>
      <c r="E291" s="68">
        <v>9.5</v>
      </c>
      <c r="F291" s="68">
        <v>8.8000000000000007</v>
      </c>
    </row>
    <row r="292" spans="1:6" x14ac:dyDescent="0.2">
      <c r="A292" s="65" t="s">
        <v>130</v>
      </c>
      <c r="B292" s="65" t="s">
        <v>130</v>
      </c>
      <c r="C292" s="67" t="s">
        <v>131</v>
      </c>
      <c r="D292" s="67" t="s">
        <v>131</v>
      </c>
      <c r="E292" s="67" t="s">
        <v>131</v>
      </c>
      <c r="F292" s="67" t="s">
        <v>131</v>
      </c>
    </row>
    <row r="293" spans="1:6" x14ac:dyDescent="0.2">
      <c r="A293" s="65" t="s">
        <v>132</v>
      </c>
      <c r="B293" s="65" t="s">
        <v>132</v>
      </c>
      <c r="C293" s="68">
        <v>8.3000000000000007</v>
      </c>
      <c r="D293" s="68">
        <v>8.4</v>
      </c>
      <c r="E293" s="68">
        <v>8.6999999999999993</v>
      </c>
      <c r="F293" s="68">
        <v>6.1</v>
      </c>
    </row>
    <row r="294" spans="1:6" x14ac:dyDescent="0.2">
      <c r="A294" s="65" t="s">
        <v>133</v>
      </c>
      <c r="B294" s="65" t="s">
        <v>133</v>
      </c>
      <c r="C294" s="68">
        <v>11.3</v>
      </c>
      <c r="D294" s="68">
        <v>11.3</v>
      </c>
      <c r="E294" s="68">
        <v>12</v>
      </c>
      <c r="F294" s="68">
        <v>10.199999999999999</v>
      </c>
    </row>
    <row r="295" spans="1:6" x14ac:dyDescent="0.2">
      <c r="A295" s="65" t="s">
        <v>63</v>
      </c>
      <c r="B295" s="65" t="s">
        <v>33</v>
      </c>
      <c r="C295" s="68">
        <v>10.7</v>
      </c>
      <c r="D295" s="68">
        <v>10.9</v>
      </c>
      <c r="E295" s="68">
        <v>10.5</v>
      </c>
      <c r="F295" s="68">
        <v>8</v>
      </c>
    </row>
    <row r="297" spans="1:6" ht="14.25" x14ac:dyDescent="0.2">
      <c r="B297" s="63" t="s">
        <v>134</v>
      </c>
      <c r="C297" s="62"/>
      <c r="D297" s="62"/>
      <c r="E297" s="62"/>
      <c r="F297" s="62"/>
    </row>
    <row r="298" spans="1:6" ht="14.25" x14ac:dyDescent="0.2">
      <c r="B298" s="63" t="s">
        <v>131</v>
      </c>
      <c r="C298" s="63" t="s">
        <v>135</v>
      </c>
      <c r="D298" s="62"/>
      <c r="E298" s="62"/>
      <c r="F298" s="62"/>
    </row>
    <row r="300" spans="1:6" ht="14.25" x14ac:dyDescent="0.2">
      <c r="B300" s="63" t="s">
        <v>117</v>
      </c>
      <c r="C300" s="63" t="s">
        <v>118</v>
      </c>
      <c r="D300" s="62"/>
      <c r="E300" s="62"/>
      <c r="F300" s="62"/>
    </row>
    <row r="301" spans="1:6" ht="14.25" x14ac:dyDescent="0.2">
      <c r="B301" s="63" t="s">
        <v>140</v>
      </c>
      <c r="C301" s="63" t="s">
        <v>141</v>
      </c>
      <c r="D301" s="62"/>
      <c r="E301" s="62"/>
      <c r="F301" s="62"/>
    </row>
    <row r="302" spans="1:6" ht="14.25" x14ac:dyDescent="0.2">
      <c r="B302" s="63" t="s">
        <v>113</v>
      </c>
      <c r="C302" s="63" t="s">
        <v>137</v>
      </c>
      <c r="D302" s="62"/>
      <c r="E302" s="62"/>
      <c r="F302" s="62"/>
    </row>
    <row r="303" spans="1:6" ht="14.25" x14ac:dyDescent="0.2">
      <c r="B303" s="63" t="s">
        <v>115</v>
      </c>
      <c r="C303" s="63" t="s">
        <v>116</v>
      </c>
      <c r="D303" s="62"/>
      <c r="E303" s="62"/>
      <c r="F303" s="62"/>
    </row>
    <row r="304" spans="1:6" ht="14.25" x14ac:dyDescent="0.2">
      <c r="B304" s="63" t="s">
        <v>119</v>
      </c>
      <c r="C304" s="63" t="s">
        <v>120</v>
      </c>
      <c r="D304" s="62"/>
      <c r="E304" s="62"/>
      <c r="F304" s="62"/>
    </row>
    <row r="306" spans="1:9" x14ac:dyDescent="0.2">
      <c r="B306" s="65" t="s">
        <v>121</v>
      </c>
      <c r="C306" s="65" t="s">
        <v>78</v>
      </c>
      <c r="D306" s="65" t="s">
        <v>122</v>
      </c>
      <c r="E306" s="65" t="s">
        <v>123</v>
      </c>
      <c r="F306" s="65" t="s">
        <v>124</v>
      </c>
      <c r="G306" s="69" t="s">
        <v>76</v>
      </c>
      <c r="H306" s="69" t="s">
        <v>76</v>
      </c>
      <c r="I306" s="57" t="s">
        <v>108</v>
      </c>
    </row>
    <row r="307" spans="1:9" x14ac:dyDescent="0.2">
      <c r="A307" s="65" t="s">
        <v>149</v>
      </c>
      <c r="B307" s="65" t="s">
        <v>125</v>
      </c>
      <c r="C307" s="66">
        <v>203643</v>
      </c>
      <c r="D307" s="66">
        <v>139487</v>
      </c>
      <c r="E307" s="66">
        <v>48804</v>
      </c>
      <c r="F307" s="66">
        <v>15353</v>
      </c>
      <c r="G307" s="70">
        <f>SUM(D307:E307)</f>
        <v>188291</v>
      </c>
      <c r="H307" s="61">
        <f>G307/G19*100</f>
        <v>24.502540812409315</v>
      </c>
      <c r="I307" s="61">
        <f>F307/F19*100</f>
        <v>50.499967107427146</v>
      </c>
    </row>
    <row r="308" spans="1:9" x14ac:dyDescent="0.2">
      <c r="A308" s="65" t="s">
        <v>148</v>
      </c>
      <c r="B308" s="65" t="s">
        <v>126</v>
      </c>
      <c r="C308" s="66">
        <v>182091</v>
      </c>
      <c r="D308" s="66">
        <v>126856</v>
      </c>
      <c r="E308" s="66">
        <v>42515</v>
      </c>
      <c r="F308" s="66">
        <v>12722</v>
      </c>
      <c r="G308" s="70">
        <f t="shared" ref="G308:G343" si="7">SUM(D308:E308)</f>
        <v>169371</v>
      </c>
      <c r="H308" s="61">
        <f t="shared" ref="H308:H343" si="8">G308/G20*100</f>
        <v>28.335750816841749</v>
      </c>
      <c r="I308" s="61">
        <f t="shared" ref="I308:I343" si="9">F308/F20*100</f>
        <v>55.366002263034211</v>
      </c>
    </row>
    <row r="309" spans="1:9" x14ac:dyDescent="0.2">
      <c r="A309" s="65" t="s">
        <v>75</v>
      </c>
      <c r="B309" s="65" t="s">
        <v>1</v>
      </c>
      <c r="C309" s="66">
        <v>5605</v>
      </c>
      <c r="D309" s="66">
        <v>3976</v>
      </c>
      <c r="E309" s="66">
        <v>1256</v>
      </c>
      <c r="F309" s="66">
        <v>373</v>
      </c>
      <c r="G309" s="70">
        <f t="shared" si="7"/>
        <v>5232</v>
      </c>
      <c r="H309" s="61">
        <f t="shared" si="8"/>
        <v>38.977873798703719</v>
      </c>
      <c r="I309" s="61">
        <f t="shared" si="9"/>
        <v>65.095986038394415</v>
      </c>
    </row>
    <row r="310" spans="1:9" x14ac:dyDescent="0.2">
      <c r="A310" s="65" t="s">
        <v>146</v>
      </c>
      <c r="B310" s="65" t="s">
        <v>2</v>
      </c>
      <c r="C310" s="66">
        <v>1459</v>
      </c>
      <c r="D310" s="66">
        <v>839</v>
      </c>
      <c r="E310" s="66">
        <v>464</v>
      </c>
      <c r="F310" s="66">
        <v>156</v>
      </c>
      <c r="G310" s="70">
        <f t="shared" si="7"/>
        <v>1303</v>
      </c>
      <c r="H310" s="61">
        <f t="shared" si="8"/>
        <v>9.2052278346873884</v>
      </c>
      <c r="I310" s="61">
        <f t="shared" si="9"/>
        <v>30.708661417322837</v>
      </c>
    </row>
    <row r="311" spans="1:9" x14ac:dyDescent="0.2">
      <c r="A311" s="65" t="s">
        <v>59</v>
      </c>
      <c r="B311" s="65" t="s">
        <v>127</v>
      </c>
      <c r="C311" s="66">
        <v>5345</v>
      </c>
      <c r="D311" s="66">
        <v>3313</v>
      </c>
      <c r="E311" s="66">
        <v>1433</v>
      </c>
      <c r="F311" s="66">
        <v>599</v>
      </c>
      <c r="G311" s="70">
        <f t="shared" si="7"/>
        <v>4746</v>
      </c>
      <c r="H311" s="61">
        <f t="shared" si="8"/>
        <v>22.164105916966328</v>
      </c>
      <c r="I311" s="61">
        <f t="shared" si="9"/>
        <v>50.251677852348998</v>
      </c>
    </row>
    <row r="312" spans="1:9" x14ac:dyDescent="0.2">
      <c r="A312" s="65" t="s">
        <v>57</v>
      </c>
      <c r="B312" s="65" t="s">
        <v>7</v>
      </c>
      <c r="C312" s="66">
        <v>2260</v>
      </c>
      <c r="D312" s="66">
        <v>1479</v>
      </c>
      <c r="E312" s="66">
        <v>598</v>
      </c>
      <c r="F312" s="66">
        <v>183</v>
      </c>
      <c r="G312" s="70">
        <f t="shared" si="7"/>
        <v>2077</v>
      </c>
      <c r="H312" s="61">
        <f t="shared" si="8"/>
        <v>27.016129032258064</v>
      </c>
      <c r="I312" s="61">
        <f t="shared" si="9"/>
        <v>53.04347826086957</v>
      </c>
    </row>
    <row r="313" spans="1:9" x14ac:dyDescent="0.2">
      <c r="A313" s="65" t="s">
        <v>58</v>
      </c>
      <c r="B313" s="65" t="s">
        <v>128</v>
      </c>
      <c r="C313" s="66">
        <v>47572</v>
      </c>
      <c r="D313" s="66">
        <v>29548</v>
      </c>
      <c r="E313" s="66">
        <v>13681</v>
      </c>
      <c r="F313" s="66">
        <v>4343</v>
      </c>
      <c r="G313" s="70">
        <f t="shared" si="7"/>
        <v>43229</v>
      </c>
      <c r="H313" s="61">
        <f t="shared" si="8"/>
        <v>31.775749022375116</v>
      </c>
      <c r="I313" s="61">
        <f t="shared" si="9"/>
        <v>61.830865603644646</v>
      </c>
    </row>
    <row r="314" spans="1:9" x14ac:dyDescent="0.2">
      <c r="A314" s="65" t="s">
        <v>43</v>
      </c>
      <c r="B314" s="65" t="s">
        <v>9</v>
      </c>
      <c r="C314" s="66">
        <v>674</v>
      </c>
      <c r="D314" s="66">
        <v>377</v>
      </c>
      <c r="E314" s="66">
        <v>240</v>
      </c>
      <c r="F314" s="66">
        <v>58</v>
      </c>
      <c r="G314" s="70">
        <f t="shared" si="7"/>
        <v>617</v>
      </c>
      <c r="H314" s="61">
        <f t="shared" si="8"/>
        <v>17.100886917960089</v>
      </c>
      <c r="I314" s="61">
        <f t="shared" si="9"/>
        <v>54.716981132075468</v>
      </c>
    </row>
    <row r="315" spans="1:9" x14ac:dyDescent="0.2">
      <c r="A315" s="65" t="s">
        <v>73</v>
      </c>
      <c r="B315" s="65" t="s">
        <v>16</v>
      </c>
      <c r="C315" s="66">
        <v>2410</v>
      </c>
      <c r="D315" s="66">
        <v>1672</v>
      </c>
      <c r="E315" s="66">
        <v>562</v>
      </c>
      <c r="F315" s="66">
        <v>176</v>
      </c>
      <c r="G315" s="70">
        <f t="shared" si="7"/>
        <v>2234</v>
      </c>
      <c r="H315" s="61">
        <f t="shared" si="8"/>
        <v>33.904993170435574</v>
      </c>
      <c r="I315" s="61">
        <f t="shared" si="9"/>
        <v>61.754385964912281</v>
      </c>
    </row>
    <row r="316" spans="1:9" x14ac:dyDescent="0.2">
      <c r="A316" s="65" t="s">
        <v>62</v>
      </c>
      <c r="B316" s="65" t="s">
        <v>13</v>
      </c>
      <c r="C316" s="66">
        <v>3939</v>
      </c>
      <c r="D316" s="66">
        <v>3080</v>
      </c>
      <c r="E316" s="66">
        <v>724</v>
      </c>
      <c r="F316" s="66">
        <v>135</v>
      </c>
      <c r="G316" s="70">
        <f t="shared" si="7"/>
        <v>3804</v>
      </c>
      <c r="H316" s="61">
        <f t="shared" si="8"/>
        <v>35.594647702816509</v>
      </c>
      <c r="I316" s="61">
        <f t="shared" si="9"/>
        <v>61.926605504587151</v>
      </c>
    </row>
    <row r="317" spans="1:9" x14ac:dyDescent="0.2">
      <c r="A317" s="65" t="s">
        <v>50</v>
      </c>
      <c r="B317" s="65" t="s">
        <v>8</v>
      </c>
      <c r="C317" s="66">
        <v>9058</v>
      </c>
      <c r="D317" s="66">
        <v>5546</v>
      </c>
      <c r="E317" s="66">
        <v>2626</v>
      </c>
      <c r="F317" s="66">
        <v>886</v>
      </c>
      <c r="G317" s="70">
        <f t="shared" si="7"/>
        <v>8172</v>
      </c>
      <c r="H317" s="61">
        <f t="shared" si="8"/>
        <v>12.823450029030081</v>
      </c>
      <c r="I317" s="61">
        <f t="shared" si="9"/>
        <v>47.840172786177106</v>
      </c>
    </row>
    <row r="318" spans="1:9" x14ac:dyDescent="0.2">
      <c r="A318" s="65" t="s">
        <v>67</v>
      </c>
      <c r="B318" s="65" t="s">
        <v>11</v>
      </c>
      <c r="C318" s="66">
        <v>23036</v>
      </c>
      <c r="D318" s="66">
        <v>15643</v>
      </c>
      <c r="E318" s="66">
        <v>5240</v>
      </c>
      <c r="F318" s="66">
        <v>2153</v>
      </c>
      <c r="G318" s="70">
        <f t="shared" si="7"/>
        <v>20883</v>
      </c>
      <c r="H318" s="61">
        <f t="shared" si="8"/>
        <v>30.518208920325012</v>
      </c>
      <c r="I318" s="61">
        <f t="shared" si="9"/>
        <v>58.521337319923894</v>
      </c>
    </row>
    <row r="319" spans="1:9" x14ac:dyDescent="0.2">
      <c r="A319" s="65" t="s">
        <v>147</v>
      </c>
      <c r="B319" s="65" t="s">
        <v>14</v>
      </c>
      <c r="C319" s="66">
        <v>1601</v>
      </c>
      <c r="D319" s="66">
        <v>1114</v>
      </c>
      <c r="E319" s="66">
        <v>346</v>
      </c>
      <c r="F319" s="66">
        <v>140</v>
      </c>
      <c r="G319" s="70">
        <f t="shared" si="7"/>
        <v>1460</v>
      </c>
      <c r="H319" s="61">
        <f t="shared" si="8"/>
        <v>23.126881039125614</v>
      </c>
      <c r="I319" s="61">
        <f t="shared" si="9"/>
        <v>53.231939163498097</v>
      </c>
    </row>
    <row r="320" spans="1:9" x14ac:dyDescent="0.2">
      <c r="A320" s="65" t="s">
        <v>64</v>
      </c>
      <c r="B320" s="65" t="s">
        <v>18</v>
      </c>
      <c r="C320" s="66">
        <v>34402</v>
      </c>
      <c r="D320" s="66">
        <v>26651</v>
      </c>
      <c r="E320" s="66">
        <v>6234</v>
      </c>
      <c r="F320" s="66">
        <v>1518</v>
      </c>
      <c r="G320" s="70">
        <f t="shared" si="7"/>
        <v>32885</v>
      </c>
      <c r="H320" s="61">
        <f t="shared" si="8"/>
        <v>29.138644479296811</v>
      </c>
      <c r="I320" s="61">
        <f t="shared" si="9"/>
        <v>63.727959697732992</v>
      </c>
    </row>
    <row r="321" spans="1:9" x14ac:dyDescent="0.2">
      <c r="A321" s="65" t="s">
        <v>144</v>
      </c>
      <c r="B321" s="65" t="s">
        <v>4</v>
      </c>
      <c r="C321" s="66">
        <v>368</v>
      </c>
      <c r="D321" s="66">
        <v>253</v>
      </c>
      <c r="E321" s="66">
        <v>95</v>
      </c>
      <c r="F321" s="66">
        <v>20</v>
      </c>
      <c r="G321" s="70">
        <f t="shared" si="7"/>
        <v>348</v>
      </c>
      <c r="H321" s="61">
        <f t="shared" si="8"/>
        <v>20.315236427320489</v>
      </c>
      <c r="I321" s="61">
        <f t="shared" si="9"/>
        <v>50</v>
      </c>
    </row>
    <row r="322" spans="1:9" x14ac:dyDescent="0.2">
      <c r="A322" s="65" t="s">
        <v>51</v>
      </c>
      <c r="B322" s="65" t="s">
        <v>22</v>
      </c>
      <c r="C322" s="66">
        <v>648</v>
      </c>
      <c r="D322" s="66">
        <v>400</v>
      </c>
      <c r="E322" s="66">
        <v>178</v>
      </c>
      <c r="F322" s="66">
        <v>70</v>
      </c>
      <c r="G322" s="70">
        <f t="shared" si="7"/>
        <v>578</v>
      </c>
      <c r="H322" s="61">
        <f t="shared" si="8"/>
        <v>12.398112398112399</v>
      </c>
      <c r="I322" s="61">
        <f t="shared" si="9"/>
        <v>51.094890510948908</v>
      </c>
    </row>
    <row r="323" spans="1:9" x14ac:dyDescent="0.2">
      <c r="A323" s="65" t="s">
        <v>37</v>
      </c>
      <c r="B323" s="65" t="s">
        <v>20</v>
      </c>
      <c r="C323" s="66">
        <v>1942</v>
      </c>
      <c r="D323" s="66">
        <v>1249</v>
      </c>
      <c r="E323" s="66">
        <v>536</v>
      </c>
      <c r="F323" s="66">
        <v>157</v>
      </c>
      <c r="G323" s="70">
        <f t="shared" si="7"/>
        <v>1785</v>
      </c>
      <c r="H323" s="61">
        <f t="shared" si="8"/>
        <v>23.586152219873149</v>
      </c>
      <c r="I323" s="61">
        <f t="shared" si="9"/>
        <v>63.821138211382113</v>
      </c>
    </row>
    <row r="324" spans="1:9" x14ac:dyDescent="0.2">
      <c r="A324" s="65" t="s">
        <v>68</v>
      </c>
      <c r="B324" s="65" t="s">
        <v>21</v>
      </c>
      <c r="C324" s="66">
        <v>620</v>
      </c>
      <c r="D324" s="66">
        <v>430</v>
      </c>
      <c r="E324" s="66">
        <v>145</v>
      </c>
      <c r="F324" s="66">
        <v>45</v>
      </c>
      <c r="G324" s="70">
        <f t="shared" si="7"/>
        <v>575</v>
      </c>
      <c r="H324" s="61">
        <f t="shared" si="8"/>
        <v>32.633371169125994</v>
      </c>
      <c r="I324" s="61">
        <f t="shared" si="9"/>
        <v>51.724137931034484</v>
      </c>
    </row>
    <row r="325" spans="1:9" x14ac:dyDescent="0.2">
      <c r="A325" s="65" t="s">
        <v>52</v>
      </c>
      <c r="B325" s="65" t="s">
        <v>15</v>
      </c>
      <c r="C325" s="66">
        <v>1877</v>
      </c>
      <c r="D325" s="66">
        <v>1180</v>
      </c>
      <c r="E325" s="66">
        <v>472</v>
      </c>
      <c r="F325" s="66">
        <v>225</v>
      </c>
      <c r="G325" s="70">
        <f t="shared" si="7"/>
        <v>1652</v>
      </c>
      <c r="H325" s="61">
        <f t="shared" si="8"/>
        <v>10.756608933454876</v>
      </c>
      <c r="I325" s="61">
        <f t="shared" si="9"/>
        <v>35.321821036106748</v>
      </c>
    </row>
    <row r="326" spans="1:9" x14ac:dyDescent="0.2">
      <c r="A326" s="65" t="s">
        <v>145</v>
      </c>
      <c r="B326" s="65" t="s">
        <v>23</v>
      </c>
      <c r="C326" s="66">
        <v>180</v>
      </c>
      <c r="D326" s="66">
        <v>120</v>
      </c>
      <c r="E326" s="66">
        <v>42</v>
      </c>
      <c r="F326" s="66">
        <v>18</v>
      </c>
      <c r="G326" s="70">
        <f t="shared" si="7"/>
        <v>162</v>
      </c>
      <c r="H326" s="61">
        <f t="shared" si="8"/>
        <v>18.535469107551489</v>
      </c>
      <c r="I326" s="61">
        <f t="shared" si="9"/>
        <v>51.428571428571423</v>
      </c>
    </row>
    <row r="327" spans="1:9" x14ac:dyDescent="0.2">
      <c r="A327" s="65" t="s">
        <v>70</v>
      </c>
      <c r="B327" s="65" t="s">
        <v>24</v>
      </c>
      <c r="C327" s="66">
        <v>6437</v>
      </c>
      <c r="D327" s="66">
        <v>4247</v>
      </c>
      <c r="E327" s="66">
        <v>1759</v>
      </c>
      <c r="F327" s="66">
        <v>431</v>
      </c>
      <c r="G327" s="70">
        <f t="shared" si="7"/>
        <v>6006</v>
      </c>
      <c r="H327" s="61">
        <f t="shared" si="8"/>
        <v>24.190430159497343</v>
      </c>
      <c r="I327" s="61">
        <f t="shared" si="9"/>
        <v>44.159836065573771</v>
      </c>
    </row>
    <row r="328" spans="1:9" x14ac:dyDescent="0.2">
      <c r="A328" s="65" t="s">
        <v>72</v>
      </c>
      <c r="B328" s="65" t="s">
        <v>0</v>
      </c>
      <c r="C328" s="66">
        <v>6363</v>
      </c>
      <c r="D328" s="66">
        <v>4240</v>
      </c>
      <c r="E328" s="66">
        <v>1564</v>
      </c>
      <c r="F328" s="66">
        <v>559</v>
      </c>
      <c r="G328" s="70">
        <f t="shared" si="7"/>
        <v>5804</v>
      </c>
      <c r="H328" s="61">
        <f t="shared" si="8"/>
        <v>36.013899230578303</v>
      </c>
      <c r="I328" s="61">
        <f t="shared" si="9"/>
        <v>70.050125313283203</v>
      </c>
    </row>
    <row r="329" spans="1:9" x14ac:dyDescent="0.2">
      <c r="A329" s="65" t="s">
        <v>49</v>
      </c>
      <c r="B329" s="65" t="s">
        <v>27</v>
      </c>
      <c r="C329" s="66">
        <v>4701</v>
      </c>
      <c r="D329" s="66">
        <v>2234</v>
      </c>
      <c r="E329" s="66">
        <v>1631</v>
      </c>
      <c r="F329" s="66">
        <v>835</v>
      </c>
      <c r="G329" s="70">
        <f t="shared" si="7"/>
        <v>3865</v>
      </c>
      <c r="H329" s="61">
        <f t="shared" si="8"/>
        <v>6.8867823669862087</v>
      </c>
      <c r="I329" s="61">
        <f t="shared" si="9"/>
        <v>34.362139917695472</v>
      </c>
    </row>
    <row r="330" spans="1:9" x14ac:dyDescent="0.2">
      <c r="A330" s="65" t="s">
        <v>60</v>
      </c>
      <c r="B330" s="65" t="s">
        <v>28</v>
      </c>
      <c r="C330" s="66">
        <v>7592</v>
      </c>
      <c r="D330" s="66">
        <v>5705</v>
      </c>
      <c r="E330" s="66">
        <v>1581</v>
      </c>
      <c r="F330" s="66">
        <v>306</v>
      </c>
      <c r="G330" s="70">
        <f t="shared" si="7"/>
        <v>7286</v>
      </c>
      <c r="H330" s="61">
        <f t="shared" si="8"/>
        <v>38.90846950763644</v>
      </c>
      <c r="I330" s="61">
        <f t="shared" si="9"/>
        <v>63.223140495867767</v>
      </c>
    </row>
    <row r="331" spans="1:9" x14ac:dyDescent="0.2">
      <c r="A331" s="65" t="s">
        <v>143</v>
      </c>
      <c r="B331" s="65" t="s">
        <v>29</v>
      </c>
      <c r="C331" s="66">
        <v>835</v>
      </c>
      <c r="D331" s="66">
        <v>500</v>
      </c>
      <c r="E331" s="66">
        <v>229</v>
      </c>
      <c r="F331" s="66">
        <v>106</v>
      </c>
      <c r="G331" s="70">
        <f t="shared" si="7"/>
        <v>729</v>
      </c>
      <c r="H331" s="61">
        <f t="shared" si="8"/>
        <v>2.6448499800457137</v>
      </c>
      <c r="I331" s="61">
        <f t="shared" si="9"/>
        <v>8.5072231139646881</v>
      </c>
    </row>
    <row r="332" spans="1:9" x14ac:dyDescent="0.2">
      <c r="A332" s="65" t="s">
        <v>65</v>
      </c>
      <c r="B332" s="65" t="s">
        <v>31</v>
      </c>
      <c r="C332" s="66">
        <v>885</v>
      </c>
      <c r="D332" s="66">
        <v>528</v>
      </c>
      <c r="E332" s="66">
        <v>255</v>
      </c>
      <c r="F332" s="66">
        <v>102</v>
      </c>
      <c r="G332" s="70">
        <f t="shared" si="7"/>
        <v>783</v>
      </c>
      <c r="H332" s="61">
        <f t="shared" si="8"/>
        <v>18.337236533957846</v>
      </c>
      <c r="I332" s="61">
        <f t="shared" si="9"/>
        <v>60</v>
      </c>
    </row>
    <row r="333" spans="1:9" x14ac:dyDescent="0.2">
      <c r="A333" s="65" t="s">
        <v>53</v>
      </c>
      <c r="B333" s="65" t="s">
        <v>129</v>
      </c>
      <c r="C333" s="66">
        <v>1037</v>
      </c>
      <c r="D333" s="66">
        <v>524</v>
      </c>
      <c r="E333" s="66">
        <v>367</v>
      </c>
      <c r="F333" s="66">
        <v>145</v>
      </c>
      <c r="G333" s="70">
        <f t="shared" si="7"/>
        <v>891</v>
      </c>
      <c r="H333" s="61">
        <f t="shared" si="8"/>
        <v>12.535171637591446</v>
      </c>
      <c r="I333" s="61">
        <f t="shared" si="9"/>
        <v>35.024154589371982</v>
      </c>
    </row>
    <row r="334" spans="1:9" x14ac:dyDescent="0.2">
      <c r="A334" s="65" t="s">
        <v>71</v>
      </c>
      <c r="B334" s="65" t="s">
        <v>10</v>
      </c>
      <c r="C334" s="66">
        <v>3340</v>
      </c>
      <c r="D334" s="66">
        <v>2254</v>
      </c>
      <c r="E334" s="66">
        <v>855</v>
      </c>
      <c r="F334" s="66">
        <v>231</v>
      </c>
      <c r="G334" s="70">
        <f t="shared" si="7"/>
        <v>3109</v>
      </c>
      <c r="H334" s="61">
        <f t="shared" si="8"/>
        <v>38.198795920874801</v>
      </c>
      <c r="I334" s="61">
        <f t="shared" si="9"/>
        <v>65.625</v>
      </c>
    </row>
    <row r="335" spans="1:9" x14ac:dyDescent="0.2">
      <c r="A335" s="65" t="s">
        <v>69</v>
      </c>
      <c r="B335" s="65" t="s">
        <v>32</v>
      </c>
      <c r="C335" s="66">
        <v>4585</v>
      </c>
      <c r="D335" s="66">
        <v>3226</v>
      </c>
      <c r="E335" s="66">
        <v>1060</v>
      </c>
      <c r="F335" s="66">
        <v>300</v>
      </c>
      <c r="G335" s="70">
        <f t="shared" si="7"/>
        <v>4286</v>
      </c>
      <c r="H335" s="61">
        <f t="shared" si="8"/>
        <v>24.671885793230487</v>
      </c>
      <c r="I335" s="61">
        <f t="shared" si="9"/>
        <v>50.590219224283302</v>
      </c>
    </row>
    <row r="336" spans="1:9" x14ac:dyDescent="0.2">
      <c r="A336" s="65" t="s">
        <v>56</v>
      </c>
      <c r="B336" s="65" t="s">
        <v>12</v>
      </c>
      <c r="C336" s="66">
        <v>24872</v>
      </c>
      <c r="D336" s="66">
        <v>19159</v>
      </c>
      <c r="E336" s="66">
        <v>4630</v>
      </c>
      <c r="F336" s="66">
        <v>1083</v>
      </c>
      <c r="G336" s="70">
        <f t="shared" si="7"/>
        <v>23789</v>
      </c>
      <c r="H336" s="61">
        <f t="shared" si="8"/>
        <v>26.043308810649851</v>
      </c>
      <c r="I336" s="61">
        <f t="shared" si="9"/>
        <v>32.512758931251881</v>
      </c>
    </row>
    <row r="337" spans="1:9" x14ac:dyDescent="0.2">
      <c r="A337" s="65" t="s">
        <v>90</v>
      </c>
      <c r="B337" s="65" t="s">
        <v>17</v>
      </c>
      <c r="C337" s="66">
        <v>296</v>
      </c>
      <c r="D337" s="66">
        <v>187</v>
      </c>
      <c r="E337" s="66">
        <v>81</v>
      </c>
      <c r="F337" s="66">
        <v>28</v>
      </c>
      <c r="G337" s="70">
        <f t="shared" si="7"/>
        <v>268</v>
      </c>
      <c r="H337" s="61">
        <f t="shared" si="8"/>
        <v>33.668341708542712</v>
      </c>
      <c r="I337" s="61">
        <f t="shared" si="9"/>
        <v>62.222222222222221</v>
      </c>
    </row>
    <row r="338" spans="1:9" x14ac:dyDescent="0.2">
      <c r="A338" s="65" t="s">
        <v>74</v>
      </c>
      <c r="B338" s="65" t="s">
        <v>25</v>
      </c>
      <c r="C338" s="66">
        <v>4121</v>
      </c>
      <c r="D338" s="66">
        <v>3045</v>
      </c>
      <c r="E338" s="66">
        <v>869</v>
      </c>
      <c r="F338" s="66">
        <v>208</v>
      </c>
      <c r="G338" s="70">
        <f t="shared" si="7"/>
        <v>3914</v>
      </c>
      <c r="H338" s="61">
        <f t="shared" si="8"/>
        <v>43.339608016830915</v>
      </c>
      <c r="I338" s="61">
        <f t="shared" si="9"/>
        <v>58.100558659217882</v>
      </c>
    </row>
    <row r="339" spans="1:9" x14ac:dyDescent="0.2">
      <c r="A339" s="65" t="s">
        <v>61</v>
      </c>
      <c r="B339" s="65" t="s">
        <v>3</v>
      </c>
      <c r="C339" s="66">
        <v>8100</v>
      </c>
      <c r="D339" s="66">
        <v>4811</v>
      </c>
      <c r="E339" s="66">
        <v>2500</v>
      </c>
      <c r="F339" s="66">
        <v>788</v>
      </c>
      <c r="G339" s="70">
        <f t="shared" si="7"/>
        <v>7311</v>
      </c>
      <c r="H339" s="61">
        <f t="shared" si="8"/>
        <v>33.55978884553592</v>
      </c>
      <c r="I339" s="61">
        <f t="shared" si="9"/>
        <v>73.507462686567166</v>
      </c>
    </row>
    <row r="340" spans="1:9" x14ac:dyDescent="0.2">
      <c r="A340" s="65" t="s">
        <v>130</v>
      </c>
      <c r="B340" s="65" t="s">
        <v>130</v>
      </c>
      <c r="C340" s="67" t="s">
        <v>131</v>
      </c>
      <c r="D340" s="67" t="s">
        <v>131</v>
      </c>
      <c r="E340" s="67" t="s">
        <v>131</v>
      </c>
      <c r="F340" s="67" t="s">
        <v>131</v>
      </c>
      <c r="G340" s="70">
        <f t="shared" si="7"/>
        <v>0</v>
      </c>
      <c r="H340" s="61" t="e">
        <f t="shared" si="8"/>
        <v>#DIV/0!</v>
      </c>
      <c r="I340" s="61" t="e">
        <f t="shared" si="9"/>
        <v>#VALUE!</v>
      </c>
    </row>
    <row r="341" spans="1:9" x14ac:dyDescent="0.2">
      <c r="A341" s="65" t="s">
        <v>132</v>
      </c>
      <c r="B341" s="65" t="s">
        <v>132</v>
      </c>
      <c r="C341" s="66">
        <v>602</v>
      </c>
      <c r="D341" s="66">
        <v>426</v>
      </c>
      <c r="E341" s="66">
        <v>129</v>
      </c>
      <c r="F341" s="66">
        <v>47</v>
      </c>
      <c r="G341" s="70">
        <f t="shared" si="7"/>
        <v>555</v>
      </c>
      <c r="H341" s="61">
        <f t="shared" si="8"/>
        <v>18.48767488341106</v>
      </c>
      <c r="I341" s="61">
        <f t="shared" si="9"/>
        <v>41.228070175438596</v>
      </c>
    </row>
    <row r="342" spans="1:9" x14ac:dyDescent="0.2">
      <c r="A342" s="65" t="s">
        <v>133</v>
      </c>
      <c r="B342" s="65" t="s">
        <v>133</v>
      </c>
      <c r="C342" s="66">
        <v>3113</v>
      </c>
      <c r="D342" s="66">
        <v>2379</v>
      </c>
      <c r="E342" s="66">
        <v>539</v>
      </c>
      <c r="F342" s="66">
        <v>196</v>
      </c>
      <c r="G342" s="70">
        <f t="shared" si="7"/>
        <v>2918</v>
      </c>
      <c r="H342" s="61">
        <f t="shared" si="8"/>
        <v>23.219543248189702</v>
      </c>
      <c r="I342" s="61">
        <f t="shared" si="9"/>
        <v>49.872773536895679</v>
      </c>
    </row>
    <row r="343" spans="1:9" x14ac:dyDescent="0.2">
      <c r="A343" s="65" t="s">
        <v>63</v>
      </c>
      <c r="B343" s="65" t="s">
        <v>33</v>
      </c>
      <c r="C343" s="66">
        <v>31678</v>
      </c>
      <c r="D343" s="66">
        <v>24228</v>
      </c>
      <c r="E343" s="66">
        <v>5900</v>
      </c>
      <c r="F343" s="66">
        <v>1550</v>
      </c>
      <c r="G343" s="70">
        <f t="shared" si="7"/>
        <v>30128</v>
      </c>
      <c r="H343" s="61">
        <f t="shared" si="8"/>
        <v>36.144202507348091</v>
      </c>
      <c r="I343" s="61">
        <f t="shared" si="9"/>
        <v>49.631764329170672</v>
      </c>
    </row>
    <row r="345" spans="1:9" ht="14.25" x14ac:dyDescent="0.2">
      <c r="B345" s="63" t="s">
        <v>134</v>
      </c>
      <c r="C345" s="62"/>
      <c r="D345" s="62"/>
      <c r="E345" s="62"/>
      <c r="F345" s="62"/>
    </row>
    <row r="346" spans="1:9" ht="14.25" x14ac:dyDescent="0.2">
      <c r="B346" s="63" t="s">
        <v>131</v>
      </c>
      <c r="C346" s="63" t="s">
        <v>135</v>
      </c>
      <c r="D346" s="62"/>
      <c r="E346" s="62"/>
      <c r="F346" s="62"/>
    </row>
    <row r="348" spans="1:9" ht="14.25" x14ac:dyDescent="0.2">
      <c r="B348" s="63" t="s">
        <v>117</v>
      </c>
      <c r="C348" s="63" t="s">
        <v>118</v>
      </c>
      <c r="D348" s="62"/>
      <c r="E348" s="62"/>
      <c r="F348" s="62"/>
    </row>
    <row r="349" spans="1:9" ht="14.25" x14ac:dyDescent="0.2">
      <c r="B349" s="63" t="s">
        <v>140</v>
      </c>
      <c r="C349" s="63" t="s">
        <v>141</v>
      </c>
      <c r="D349" s="62"/>
      <c r="E349" s="62"/>
      <c r="F349" s="62"/>
    </row>
    <row r="350" spans="1:9" ht="14.25" x14ac:dyDescent="0.2">
      <c r="B350" s="63" t="s">
        <v>113</v>
      </c>
      <c r="C350" s="63" t="s">
        <v>137</v>
      </c>
      <c r="D350" s="62"/>
      <c r="E350" s="62"/>
      <c r="F350" s="62"/>
    </row>
    <row r="351" spans="1:9" ht="14.25" x14ac:dyDescent="0.2">
      <c r="B351" s="63" t="s">
        <v>115</v>
      </c>
      <c r="C351" s="63" t="s">
        <v>116</v>
      </c>
      <c r="D351" s="62"/>
      <c r="E351" s="62"/>
      <c r="F351" s="62"/>
    </row>
    <row r="352" spans="1:9" ht="14.25" x14ac:dyDescent="0.2">
      <c r="B352" s="63" t="s">
        <v>119</v>
      </c>
      <c r="C352" s="63" t="s">
        <v>136</v>
      </c>
      <c r="D352" s="62"/>
      <c r="E352" s="62"/>
      <c r="F352" s="62"/>
    </row>
    <row r="354" spans="1:6" x14ac:dyDescent="0.2">
      <c r="B354" s="65" t="s">
        <v>121</v>
      </c>
      <c r="C354" s="65" t="s">
        <v>78</v>
      </c>
      <c r="D354" s="65" t="s">
        <v>122</v>
      </c>
      <c r="E354" s="65" t="s">
        <v>123</v>
      </c>
      <c r="F354" s="65" t="s">
        <v>124</v>
      </c>
    </row>
    <row r="355" spans="1:6" x14ac:dyDescent="0.2">
      <c r="A355" s="65" t="s">
        <v>149</v>
      </c>
      <c r="B355" s="65" t="s">
        <v>125</v>
      </c>
      <c r="C355" s="68">
        <v>25.5</v>
      </c>
      <c r="D355" s="68">
        <v>22.2</v>
      </c>
      <c r="E355" s="68">
        <v>34.5</v>
      </c>
      <c r="F355" s="68">
        <v>50.5</v>
      </c>
    </row>
    <row r="356" spans="1:6" x14ac:dyDescent="0.2">
      <c r="A356" s="65" t="s">
        <v>148</v>
      </c>
      <c r="B356" s="65" t="s">
        <v>126</v>
      </c>
      <c r="C356" s="68">
        <v>29.3</v>
      </c>
      <c r="D356" s="68">
        <v>25.8</v>
      </c>
      <c r="E356" s="68">
        <v>39.700000000000003</v>
      </c>
      <c r="F356" s="68">
        <v>55.4</v>
      </c>
    </row>
    <row r="357" spans="1:6" x14ac:dyDescent="0.2">
      <c r="A357" s="65" t="s">
        <v>75</v>
      </c>
      <c r="B357" s="65" t="s">
        <v>1</v>
      </c>
      <c r="C357" s="68">
        <v>40</v>
      </c>
      <c r="D357" s="68">
        <v>36.700000000000003</v>
      </c>
      <c r="E357" s="68">
        <v>48.4</v>
      </c>
      <c r="F357" s="68">
        <v>65</v>
      </c>
    </row>
    <row r="358" spans="1:6" x14ac:dyDescent="0.2">
      <c r="A358" s="65" t="s">
        <v>146</v>
      </c>
      <c r="B358" s="65" t="s">
        <v>2</v>
      </c>
      <c r="C358" s="68">
        <v>10</v>
      </c>
      <c r="D358" s="68">
        <v>7.4</v>
      </c>
      <c r="E358" s="68">
        <v>16.600000000000001</v>
      </c>
      <c r="F358" s="68">
        <v>30.7</v>
      </c>
    </row>
    <row r="359" spans="1:6" x14ac:dyDescent="0.2">
      <c r="A359" s="65" t="s">
        <v>59</v>
      </c>
      <c r="B359" s="65" t="s">
        <v>127</v>
      </c>
      <c r="C359" s="68">
        <v>23.6</v>
      </c>
      <c r="D359" s="68">
        <v>19.899999999999999</v>
      </c>
      <c r="E359" s="68">
        <v>30</v>
      </c>
      <c r="F359" s="68">
        <v>50.2</v>
      </c>
    </row>
    <row r="360" spans="1:6" x14ac:dyDescent="0.2">
      <c r="A360" s="65" t="s">
        <v>57</v>
      </c>
      <c r="B360" s="65" t="s">
        <v>7</v>
      </c>
      <c r="C360" s="68">
        <v>28.1</v>
      </c>
      <c r="D360" s="68">
        <v>24.9</v>
      </c>
      <c r="E360" s="68">
        <v>34</v>
      </c>
      <c r="F360" s="68">
        <v>53</v>
      </c>
    </row>
    <row r="361" spans="1:6" x14ac:dyDescent="0.2">
      <c r="A361" s="65" t="s">
        <v>58</v>
      </c>
      <c r="B361" s="65" t="s">
        <v>128</v>
      </c>
      <c r="C361" s="68">
        <v>33.299999999999997</v>
      </c>
      <c r="D361" s="68">
        <v>28</v>
      </c>
      <c r="E361" s="68">
        <v>44.8</v>
      </c>
      <c r="F361" s="68">
        <v>61.8</v>
      </c>
    </row>
    <row r="362" spans="1:6" x14ac:dyDescent="0.2">
      <c r="A362" s="65" t="s">
        <v>43</v>
      </c>
      <c r="B362" s="65" t="s">
        <v>9</v>
      </c>
      <c r="C362" s="68">
        <v>18.100000000000001</v>
      </c>
      <c r="D362" s="68">
        <v>13</v>
      </c>
      <c r="E362" s="68">
        <v>33.6</v>
      </c>
      <c r="F362" s="68">
        <v>54.7</v>
      </c>
    </row>
    <row r="363" spans="1:6" x14ac:dyDescent="0.2">
      <c r="A363" s="65" t="s">
        <v>73</v>
      </c>
      <c r="B363" s="65" t="s">
        <v>16</v>
      </c>
      <c r="C363" s="68">
        <v>35.1</v>
      </c>
      <c r="D363" s="68">
        <v>30.9</v>
      </c>
      <c r="E363" s="68">
        <v>47.5</v>
      </c>
      <c r="F363" s="68">
        <v>61.8</v>
      </c>
    </row>
    <row r="364" spans="1:6" x14ac:dyDescent="0.2">
      <c r="A364" s="65" t="s">
        <v>62</v>
      </c>
      <c r="B364" s="65" t="s">
        <v>13</v>
      </c>
      <c r="C364" s="68">
        <v>36.1</v>
      </c>
      <c r="D364" s="68">
        <v>34.200000000000003</v>
      </c>
      <c r="E364" s="68">
        <v>43.1</v>
      </c>
      <c r="F364" s="68">
        <v>61.9</v>
      </c>
    </row>
    <row r="365" spans="1:6" x14ac:dyDescent="0.2">
      <c r="A365" s="65" t="s">
        <v>50</v>
      </c>
      <c r="B365" s="65" t="s">
        <v>8</v>
      </c>
      <c r="C365" s="68">
        <v>13.8</v>
      </c>
      <c r="D365" s="68">
        <v>10.3</v>
      </c>
      <c r="E365" s="68">
        <v>26.8</v>
      </c>
      <c r="F365" s="68">
        <v>47.8</v>
      </c>
    </row>
    <row r="366" spans="1:6" x14ac:dyDescent="0.2">
      <c r="A366" s="65" t="s">
        <v>67</v>
      </c>
      <c r="B366" s="65" t="s">
        <v>11</v>
      </c>
      <c r="C366" s="68">
        <v>31.9</v>
      </c>
      <c r="D366" s="68">
        <v>28</v>
      </c>
      <c r="E366" s="68">
        <v>41.4</v>
      </c>
      <c r="F366" s="68">
        <v>58.5</v>
      </c>
    </row>
    <row r="367" spans="1:6" x14ac:dyDescent="0.2">
      <c r="A367" s="65" t="s">
        <v>147</v>
      </c>
      <c r="B367" s="65" t="s">
        <v>14</v>
      </c>
      <c r="C367" s="68">
        <v>24.3</v>
      </c>
      <c r="D367" s="68">
        <v>21.5</v>
      </c>
      <c r="E367" s="68">
        <v>30.5</v>
      </c>
      <c r="F367" s="68">
        <v>53.3</v>
      </c>
    </row>
    <row r="368" spans="1:6" x14ac:dyDescent="0.2">
      <c r="A368" s="65" t="s">
        <v>64</v>
      </c>
      <c r="B368" s="65" t="s">
        <v>18</v>
      </c>
      <c r="C368" s="68">
        <v>29.9</v>
      </c>
      <c r="D368" s="68">
        <v>27</v>
      </c>
      <c r="E368" s="68">
        <v>44.1</v>
      </c>
      <c r="F368" s="68">
        <v>63.7</v>
      </c>
    </row>
    <row r="369" spans="1:6" x14ac:dyDescent="0.2">
      <c r="A369" s="65" t="s">
        <v>144</v>
      </c>
      <c r="B369" s="65" t="s">
        <v>4</v>
      </c>
      <c r="C369" s="68">
        <v>21</v>
      </c>
      <c r="D369" s="68">
        <v>17.5</v>
      </c>
      <c r="E369" s="68">
        <v>35.799999999999997</v>
      </c>
      <c r="F369" s="68">
        <v>50</v>
      </c>
    </row>
    <row r="370" spans="1:6" x14ac:dyDescent="0.2">
      <c r="A370" s="65" t="s">
        <v>51</v>
      </c>
      <c r="B370" s="65" t="s">
        <v>22</v>
      </c>
      <c r="C370" s="68">
        <v>13.5</v>
      </c>
      <c r="D370" s="68">
        <v>10.5</v>
      </c>
      <c r="E370" s="68">
        <v>20.5</v>
      </c>
      <c r="F370" s="68">
        <v>51.1</v>
      </c>
    </row>
    <row r="371" spans="1:6" x14ac:dyDescent="0.2">
      <c r="A371" s="65" t="s">
        <v>37</v>
      </c>
      <c r="B371" s="65" t="s">
        <v>20</v>
      </c>
      <c r="C371" s="68">
        <v>24.9</v>
      </c>
      <c r="D371" s="68">
        <v>20.399999999999999</v>
      </c>
      <c r="E371" s="68">
        <v>36.799999999999997</v>
      </c>
      <c r="F371" s="68">
        <v>63.8</v>
      </c>
    </row>
    <row r="372" spans="1:6" x14ac:dyDescent="0.2">
      <c r="A372" s="65" t="s">
        <v>68</v>
      </c>
      <c r="B372" s="65" t="s">
        <v>21</v>
      </c>
      <c r="C372" s="68">
        <v>33.5</v>
      </c>
      <c r="D372" s="68">
        <v>31.2</v>
      </c>
      <c r="E372" s="68">
        <v>37.700000000000003</v>
      </c>
      <c r="F372" s="68">
        <v>51.8</v>
      </c>
    </row>
    <row r="373" spans="1:6" x14ac:dyDescent="0.2">
      <c r="A373" s="65" t="s">
        <v>52</v>
      </c>
      <c r="B373" s="65" t="s">
        <v>15</v>
      </c>
      <c r="C373" s="68">
        <v>11.7</v>
      </c>
      <c r="D373" s="68">
        <v>9.4</v>
      </c>
      <c r="E373" s="68">
        <v>16.5</v>
      </c>
      <c r="F373" s="68">
        <v>35.299999999999997</v>
      </c>
    </row>
    <row r="374" spans="1:6" x14ac:dyDescent="0.2">
      <c r="A374" s="65" t="s">
        <v>145</v>
      </c>
      <c r="B374" s="65" t="s">
        <v>23</v>
      </c>
      <c r="C374" s="68">
        <v>19.8</v>
      </c>
      <c r="D374" s="68">
        <v>16.7</v>
      </c>
      <c r="E374" s="68">
        <v>26.8</v>
      </c>
      <c r="F374" s="68">
        <v>51.4</v>
      </c>
    </row>
    <row r="375" spans="1:6" x14ac:dyDescent="0.2">
      <c r="A375" s="65" t="s">
        <v>70</v>
      </c>
      <c r="B375" s="65" t="s">
        <v>24</v>
      </c>
      <c r="C375" s="68">
        <v>24.9</v>
      </c>
      <c r="D375" s="68">
        <v>21.5</v>
      </c>
      <c r="E375" s="68">
        <v>34.9</v>
      </c>
      <c r="F375" s="68">
        <v>44.2</v>
      </c>
    </row>
    <row r="376" spans="1:6" x14ac:dyDescent="0.2">
      <c r="A376" s="65" t="s">
        <v>72</v>
      </c>
      <c r="B376" s="65" t="s">
        <v>0</v>
      </c>
      <c r="C376" s="68">
        <v>37.6</v>
      </c>
      <c r="D376" s="68">
        <v>32.5</v>
      </c>
      <c r="E376" s="68">
        <v>50.7</v>
      </c>
      <c r="F376" s="68">
        <v>70.099999999999994</v>
      </c>
    </row>
    <row r="377" spans="1:6" x14ac:dyDescent="0.2">
      <c r="A377" s="65" t="s">
        <v>49</v>
      </c>
      <c r="B377" s="65" t="s">
        <v>27</v>
      </c>
      <c r="C377" s="68">
        <v>8</v>
      </c>
      <c r="D377" s="68">
        <v>5</v>
      </c>
      <c r="E377" s="68">
        <v>14.4</v>
      </c>
      <c r="F377" s="68">
        <v>34.4</v>
      </c>
    </row>
    <row r="378" spans="1:6" x14ac:dyDescent="0.2">
      <c r="A378" s="65" t="s">
        <v>60</v>
      </c>
      <c r="B378" s="65" t="s">
        <v>28</v>
      </c>
      <c r="C378" s="68">
        <v>39.5</v>
      </c>
      <c r="D378" s="68">
        <v>37.1</v>
      </c>
      <c r="E378" s="68">
        <v>47.5</v>
      </c>
      <c r="F378" s="68">
        <v>63.3</v>
      </c>
    </row>
    <row r="379" spans="1:6" x14ac:dyDescent="0.2">
      <c r="A379" s="65" t="s">
        <v>143</v>
      </c>
      <c r="B379" s="65" t="s">
        <v>29</v>
      </c>
      <c r="C379" s="68">
        <v>2.9</v>
      </c>
      <c r="D379" s="68">
        <v>2.2999999999999998</v>
      </c>
      <c r="E379" s="68">
        <v>4.2</v>
      </c>
      <c r="F379" s="68">
        <v>8.5</v>
      </c>
    </row>
    <row r="380" spans="1:6" x14ac:dyDescent="0.2">
      <c r="A380" s="65" t="s">
        <v>65</v>
      </c>
      <c r="B380" s="65" t="s">
        <v>31</v>
      </c>
      <c r="C380" s="68">
        <v>19.899999999999999</v>
      </c>
      <c r="D380" s="68">
        <v>15.3</v>
      </c>
      <c r="E380" s="68">
        <v>31.3</v>
      </c>
      <c r="F380" s="68">
        <v>60.2</v>
      </c>
    </row>
    <row r="381" spans="1:6" x14ac:dyDescent="0.2">
      <c r="A381" s="65" t="s">
        <v>53</v>
      </c>
      <c r="B381" s="65" t="s">
        <v>129</v>
      </c>
      <c r="C381" s="68">
        <v>13.8</v>
      </c>
      <c r="D381" s="68">
        <v>9.6999999999999993</v>
      </c>
      <c r="E381" s="68">
        <v>21.4</v>
      </c>
      <c r="F381" s="68">
        <v>35</v>
      </c>
    </row>
    <row r="382" spans="1:6" x14ac:dyDescent="0.2">
      <c r="A382" s="65" t="s">
        <v>71</v>
      </c>
      <c r="B382" s="65" t="s">
        <v>10</v>
      </c>
      <c r="C382" s="68">
        <v>39.299999999999997</v>
      </c>
      <c r="D382" s="68">
        <v>34.5</v>
      </c>
      <c r="E382" s="68">
        <v>53.2</v>
      </c>
      <c r="F382" s="68">
        <v>65.599999999999994</v>
      </c>
    </row>
    <row r="383" spans="1:6" x14ac:dyDescent="0.2">
      <c r="A383" s="65" t="s">
        <v>69</v>
      </c>
      <c r="B383" s="65" t="s">
        <v>32</v>
      </c>
      <c r="C383" s="68">
        <v>25.5</v>
      </c>
      <c r="D383" s="68">
        <v>22.5</v>
      </c>
      <c r="E383" s="68">
        <v>35</v>
      </c>
      <c r="F383" s="68">
        <v>50.6</v>
      </c>
    </row>
    <row r="384" spans="1:6" x14ac:dyDescent="0.2">
      <c r="A384" s="65" t="s">
        <v>56</v>
      </c>
      <c r="B384" s="65" t="s">
        <v>12</v>
      </c>
      <c r="C384" s="68">
        <v>26.3</v>
      </c>
      <c r="D384" s="68">
        <v>25.5</v>
      </c>
      <c r="E384" s="68">
        <v>28.7</v>
      </c>
      <c r="F384" s="68">
        <v>32.5</v>
      </c>
    </row>
    <row r="385" spans="1:6" x14ac:dyDescent="0.2">
      <c r="A385" s="65" t="s">
        <v>90</v>
      </c>
      <c r="B385" s="65" t="s">
        <v>17</v>
      </c>
      <c r="C385" s="68">
        <v>35.200000000000003</v>
      </c>
      <c r="D385" s="68">
        <v>29.4</v>
      </c>
      <c r="E385" s="68">
        <v>50.9</v>
      </c>
      <c r="F385" s="68">
        <v>62.2</v>
      </c>
    </row>
    <row r="386" spans="1:6" x14ac:dyDescent="0.2">
      <c r="A386" s="65" t="s">
        <v>74</v>
      </c>
      <c r="B386" s="65" t="s">
        <v>25</v>
      </c>
      <c r="C386" s="68">
        <v>43.9</v>
      </c>
      <c r="D386" s="68">
        <v>41.8</v>
      </c>
      <c r="E386" s="68">
        <v>49.9</v>
      </c>
      <c r="F386" s="68">
        <v>58.1</v>
      </c>
    </row>
    <row r="387" spans="1:6" x14ac:dyDescent="0.2">
      <c r="A387" s="65" t="s">
        <v>61</v>
      </c>
      <c r="B387" s="65" t="s">
        <v>3</v>
      </c>
      <c r="C387" s="68">
        <v>35.4</v>
      </c>
      <c r="D387" s="68">
        <v>28.5</v>
      </c>
      <c r="E387" s="68">
        <v>51.3</v>
      </c>
      <c r="F387" s="68">
        <v>73.5</v>
      </c>
    </row>
    <row r="388" spans="1:6" x14ac:dyDescent="0.2">
      <c r="A388" s="65" t="s">
        <v>130</v>
      </c>
      <c r="B388" s="65" t="s">
        <v>130</v>
      </c>
      <c r="C388" s="67" t="s">
        <v>131</v>
      </c>
      <c r="D388" s="67" t="s">
        <v>131</v>
      </c>
      <c r="E388" s="67" t="s">
        <v>131</v>
      </c>
      <c r="F388" s="67" t="s">
        <v>131</v>
      </c>
    </row>
    <row r="389" spans="1:6" x14ac:dyDescent="0.2">
      <c r="A389" s="65" t="s">
        <v>132</v>
      </c>
      <c r="B389" s="65" t="s">
        <v>132</v>
      </c>
      <c r="C389" s="68">
        <v>19.3</v>
      </c>
      <c r="D389" s="68">
        <v>17.399999999999999</v>
      </c>
      <c r="E389" s="68">
        <v>23.3</v>
      </c>
      <c r="F389" s="68">
        <v>41.2</v>
      </c>
    </row>
    <row r="390" spans="1:6" x14ac:dyDescent="0.2">
      <c r="A390" s="65" t="s">
        <v>133</v>
      </c>
      <c r="B390" s="65" t="s">
        <v>133</v>
      </c>
      <c r="C390" s="68">
        <v>24</v>
      </c>
      <c r="D390" s="68">
        <v>21.6</v>
      </c>
      <c r="E390" s="68">
        <v>34.200000000000003</v>
      </c>
      <c r="F390" s="68">
        <v>49.9</v>
      </c>
    </row>
    <row r="391" spans="1:6" x14ac:dyDescent="0.2">
      <c r="A391" s="65" t="s">
        <v>63</v>
      </c>
      <c r="B391" s="65" t="s">
        <v>33</v>
      </c>
      <c r="C391" s="68">
        <v>36.6</v>
      </c>
      <c r="D391" s="68">
        <v>35</v>
      </c>
      <c r="E391" s="68">
        <v>41.5</v>
      </c>
      <c r="F391" s="68">
        <v>49.6</v>
      </c>
    </row>
    <row r="393" spans="1:6" ht="14.25" x14ac:dyDescent="0.2">
      <c r="B393" s="63" t="s">
        <v>134</v>
      </c>
      <c r="C393" s="62"/>
      <c r="D393" s="62"/>
      <c r="E393" s="62"/>
      <c r="F393" s="62"/>
    </row>
    <row r="394" spans="1:6" ht="14.25" x14ac:dyDescent="0.2">
      <c r="B394" s="63" t="s">
        <v>131</v>
      </c>
      <c r="C394" s="63" t="s">
        <v>135</v>
      </c>
      <c r="D394" s="62"/>
      <c r="E394" s="62"/>
      <c r="F394" s="62"/>
    </row>
    <row r="396" spans="1:6" ht="14.25" x14ac:dyDescent="0.2">
      <c r="B396" s="63" t="s">
        <v>117</v>
      </c>
      <c r="C396" s="63" t="s">
        <v>118</v>
      </c>
      <c r="D396" s="62"/>
      <c r="E396" s="62"/>
      <c r="F396" s="62"/>
    </row>
    <row r="397" spans="1:6" ht="14.25" x14ac:dyDescent="0.2">
      <c r="B397" s="63" t="s">
        <v>140</v>
      </c>
      <c r="C397" s="63" t="s">
        <v>141</v>
      </c>
      <c r="D397" s="62"/>
      <c r="E397" s="62"/>
      <c r="F397" s="62"/>
    </row>
    <row r="398" spans="1:6" ht="14.25" x14ac:dyDescent="0.2">
      <c r="B398" s="63" t="s">
        <v>113</v>
      </c>
      <c r="C398" s="63" t="s">
        <v>138</v>
      </c>
      <c r="D398" s="62"/>
      <c r="E398" s="62"/>
      <c r="F398" s="62"/>
    </row>
    <row r="399" spans="1:6" ht="14.25" x14ac:dyDescent="0.2">
      <c r="B399" s="63" t="s">
        <v>115</v>
      </c>
      <c r="C399" s="63" t="s">
        <v>116</v>
      </c>
      <c r="D399" s="62"/>
      <c r="E399" s="62"/>
      <c r="F399" s="62"/>
    </row>
    <row r="400" spans="1:6" ht="14.25" x14ac:dyDescent="0.2">
      <c r="B400" s="63" t="s">
        <v>119</v>
      </c>
      <c r="C400" s="63" t="s">
        <v>120</v>
      </c>
      <c r="D400" s="62"/>
      <c r="E400" s="62"/>
      <c r="F400" s="62"/>
    </row>
    <row r="402" spans="1:9" x14ac:dyDescent="0.2">
      <c r="B402" s="65" t="s">
        <v>121</v>
      </c>
      <c r="C402" s="65" t="s">
        <v>78</v>
      </c>
      <c r="D402" s="65" t="s">
        <v>122</v>
      </c>
      <c r="E402" s="65" t="s">
        <v>123</v>
      </c>
      <c r="F402" s="65" t="s">
        <v>124</v>
      </c>
      <c r="G402" s="69" t="s">
        <v>76</v>
      </c>
      <c r="H402" s="69" t="s">
        <v>76</v>
      </c>
      <c r="I402" s="57" t="s">
        <v>108</v>
      </c>
    </row>
    <row r="403" spans="1:9" x14ac:dyDescent="0.2">
      <c r="A403" s="65" t="s">
        <v>149</v>
      </c>
      <c r="B403" s="65" t="s">
        <v>125</v>
      </c>
      <c r="C403" s="66">
        <v>88425</v>
      </c>
      <c r="D403" s="66">
        <v>68906</v>
      </c>
      <c r="E403" s="66">
        <v>16594</v>
      </c>
      <c r="F403" s="66">
        <v>2922</v>
      </c>
      <c r="G403" s="70">
        <f>SUM(D403:E403)</f>
        <v>85500</v>
      </c>
      <c r="H403" s="61">
        <f>G403/G19*100</f>
        <v>11.126220793670416</v>
      </c>
      <c r="I403" s="61">
        <f>F403/F19*100</f>
        <v>9.6112097888296812</v>
      </c>
    </row>
    <row r="404" spans="1:9" x14ac:dyDescent="0.2">
      <c r="A404" s="65" t="s">
        <v>148</v>
      </c>
      <c r="B404" s="65" t="s">
        <v>126</v>
      </c>
      <c r="C404" s="66">
        <v>76789</v>
      </c>
      <c r="D404" s="66">
        <v>60521</v>
      </c>
      <c r="E404" s="66">
        <v>13957</v>
      </c>
      <c r="F404" s="66">
        <v>2309</v>
      </c>
      <c r="G404" s="70">
        <f t="shared" ref="G404:G439" si="10">SUM(D404:E404)</f>
        <v>74478</v>
      </c>
      <c r="H404" s="61">
        <f t="shared" ref="H404:H439" si="11">G404/G20*100</f>
        <v>12.460161712080223</v>
      </c>
      <c r="I404" s="61">
        <f t="shared" ref="I404:I439" si="12">F404/F20*100</f>
        <v>10.048742275219775</v>
      </c>
    </row>
    <row r="405" spans="1:9" x14ac:dyDescent="0.2">
      <c r="A405" s="65" t="s">
        <v>75</v>
      </c>
      <c r="B405" s="65" t="s">
        <v>1</v>
      </c>
      <c r="C405" s="66">
        <v>836</v>
      </c>
      <c r="D405" s="66">
        <v>670</v>
      </c>
      <c r="E405" s="66">
        <v>150</v>
      </c>
      <c r="F405" s="66">
        <v>16</v>
      </c>
      <c r="G405" s="70">
        <f t="shared" si="10"/>
        <v>820</v>
      </c>
      <c r="H405" s="61">
        <f t="shared" si="11"/>
        <v>6.1089175296133504</v>
      </c>
      <c r="I405" s="61">
        <f t="shared" si="12"/>
        <v>2.7923211169284468</v>
      </c>
    </row>
    <row r="406" spans="1:9" x14ac:dyDescent="0.2">
      <c r="A406" s="65" t="s">
        <v>146</v>
      </c>
      <c r="B406" s="65" t="s">
        <v>2</v>
      </c>
      <c r="C406" s="66">
        <v>1080</v>
      </c>
      <c r="D406" s="66">
        <v>602</v>
      </c>
      <c r="E406" s="66">
        <v>319</v>
      </c>
      <c r="F406" s="66">
        <v>159</v>
      </c>
      <c r="G406" s="70">
        <f t="shared" si="10"/>
        <v>921</v>
      </c>
      <c r="H406" s="61">
        <f t="shared" si="11"/>
        <v>6.5065347933592363</v>
      </c>
      <c r="I406" s="61">
        <f t="shared" si="12"/>
        <v>31.299212598425196</v>
      </c>
    </row>
    <row r="407" spans="1:9" x14ac:dyDescent="0.2">
      <c r="A407" s="65" t="s">
        <v>59</v>
      </c>
      <c r="B407" s="65" t="s">
        <v>127</v>
      </c>
      <c r="C407" s="66">
        <v>2044</v>
      </c>
      <c r="D407" s="66">
        <v>1452</v>
      </c>
      <c r="E407" s="66">
        <v>508</v>
      </c>
      <c r="F407" s="66">
        <v>84</v>
      </c>
      <c r="G407" s="70">
        <f t="shared" si="10"/>
        <v>1960</v>
      </c>
      <c r="H407" s="61">
        <f t="shared" si="11"/>
        <v>9.1533180778032026</v>
      </c>
      <c r="I407" s="61">
        <f t="shared" si="12"/>
        <v>7.0469798657718119</v>
      </c>
    </row>
    <row r="408" spans="1:9" x14ac:dyDescent="0.2">
      <c r="A408" s="65" t="s">
        <v>57</v>
      </c>
      <c r="B408" s="65" t="s">
        <v>7</v>
      </c>
      <c r="C408" s="66">
        <v>964</v>
      </c>
      <c r="D408" s="66">
        <v>722</v>
      </c>
      <c r="E408" s="66">
        <v>214</v>
      </c>
      <c r="F408" s="66">
        <v>27</v>
      </c>
      <c r="G408" s="70">
        <f t="shared" si="10"/>
        <v>936</v>
      </c>
      <c r="H408" s="61">
        <f t="shared" si="11"/>
        <v>12.174817898022892</v>
      </c>
      <c r="I408" s="61">
        <f t="shared" si="12"/>
        <v>7.8260869565217401</v>
      </c>
    </row>
    <row r="409" spans="1:9" x14ac:dyDescent="0.2">
      <c r="A409" s="65" t="s">
        <v>58</v>
      </c>
      <c r="B409" s="65" t="s">
        <v>128</v>
      </c>
      <c r="C409" s="66">
        <v>19592</v>
      </c>
      <c r="D409" s="66">
        <v>14042</v>
      </c>
      <c r="E409" s="66">
        <v>4737</v>
      </c>
      <c r="F409" s="66">
        <v>812</v>
      </c>
      <c r="G409" s="70">
        <f t="shared" si="10"/>
        <v>18779</v>
      </c>
      <c r="H409" s="61">
        <f t="shared" si="11"/>
        <v>13.803622357472584</v>
      </c>
      <c r="I409" s="61">
        <f t="shared" si="12"/>
        <v>11.560364464692482</v>
      </c>
    </row>
    <row r="410" spans="1:9" x14ac:dyDescent="0.2">
      <c r="A410" s="65" t="s">
        <v>43</v>
      </c>
      <c r="B410" s="65" t="s">
        <v>9</v>
      </c>
      <c r="C410" s="66">
        <v>122</v>
      </c>
      <c r="D410" s="66">
        <v>97</v>
      </c>
      <c r="E410" s="66">
        <v>21</v>
      </c>
      <c r="F410" s="66">
        <v>4</v>
      </c>
      <c r="G410" s="70">
        <f t="shared" si="10"/>
        <v>118</v>
      </c>
      <c r="H410" s="61">
        <f t="shared" si="11"/>
        <v>3.270509977827051</v>
      </c>
      <c r="I410" s="61">
        <f t="shared" si="12"/>
        <v>3.7735849056603774</v>
      </c>
    </row>
    <row r="411" spans="1:9" x14ac:dyDescent="0.2">
      <c r="A411" s="65" t="s">
        <v>73</v>
      </c>
      <c r="B411" s="65" t="s">
        <v>16</v>
      </c>
      <c r="C411" s="66">
        <v>995</v>
      </c>
      <c r="D411" s="66">
        <v>813</v>
      </c>
      <c r="E411" s="66">
        <v>155</v>
      </c>
      <c r="F411" s="66">
        <v>28</v>
      </c>
      <c r="G411" s="70">
        <f t="shared" si="10"/>
        <v>968</v>
      </c>
      <c r="H411" s="61">
        <f t="shared" si="11"/>
        <v>14.691151919866444</v>
      </c>
      <c r="I411" s="61">
        <f t="shared" si="12"/>
        <v>9.8245614035087723</v>
      </c>
    </row>
    <row r="412" spans="1:9" x14ac:dyDescent="0.2">
      <c r="A412" s="65" t="s">
        <v>62</v>
      </c>
      <c r="B412" s="65" t="s">
        <v>13</v>
      </c>
      <c r="C412" s="66">
        <v>1158</v>
      </c>
      <c r="D412" s="66">
        <v>965</v>
      </c>
      <c r="E412" s="66">
        <v>180</v>
      </c>
      <c r="F412" s="66">
        <v>13</v>
      </c>
      <c r="G412" s="70">
        <f t="shared" si="10"/>
        <v>1145</v>
      </c>
      <c r="H412" s="61">
        <f t="shared" si="11"/>
        <v>10.713951529896136</v>
      </c>
      <c r="I412" s="61">
        <f t="shared" si="12"/>
        <v>5.9633027522935782</v>
      </c>
    </row>
    <row r="413" spans="1:9" x14ac:dyDescent="0.2">
      <c r="A413" s="65" t="s">
        <v>50</v>
      </c>
      <c r="B413" s="65" t="s">
        <v>8</v>
      </c>
      <c r="C413" s="66">
        <v>9321</v>
      </c>
      <c r="D413" s="66">
        <v>7800</v>
      </c>
      <c r="E413" s="66">
        <v>1340</v>
      </c>
      <c r="F413" s="66">
        <v>180</v>
      </c>
      <c r="G413" s="70">
        <f t="shared" si="10"/>
        <v>9140</v>
      </c>
      <c r="H413" s="61">
        <f t="shared" si="11"/>
        <v>14.342429425518228</v>
      </c>
      <c r="I413" s="61">
        <f t="shared" si="12"/>
        <v>9.7192224622030245</v>
      </c>
    </row>
    <row r="414" spans="1:9" x14ac:dyDescent="0.2">
      <c r="A414" s="65" t="s">
        <v>67</v>
      </c>
      <c r="B414" s="65" t="s">
        <v>11</v>
      </c>
      <c r="C414" s="66">
        <v>10431</v>
      </c>
      <c r="D414" s="66">
        <v>8371</v>
      </c>
      <c r="E414" s="66">
        <v>1704</v>
      </c>
      <c r="F414" s="66">
        <v>355</v>
      </c>
      <c r="G414" s="70">
        <f t="shared" si="10"/>
        <v>10075</v>
      </c>
      <c r="H414" s="61">
        <f t="shared" si="11"/>
        <v>14.723504997954054</v>
      </c>
      <c r="I414" s="61">
        <f t="shared" si="12"/>
        <v>9.6493612394672468</v>
      </c>
    </row>
    <row r="415" spans="1:9" x14ac:dyDescent="0.2">
      <c r="A415" s="65" t="s">
        <v>147</v>
      </c>
      <c r="B415" s="65" t="s">
        <v>14</v>
      </c>
      <c r="C415" s="66">
        <v>946</v>
      </c>
      <c r="D415" s="66">
        <v>748</v>
      </c>
      <c r="E415" s="66">
        <v>167</v>
      </c>
      <c r="F415" s="66">
        <v>32</v>
      </c>
      <c r="G415" s="70">
        <f t="shared" si="10"/>
        <v>915</v>
      </c>
      <c r="H415" s="61">
        <f t="shared" si="11"/>
        <v>14.493901473150641</v>
      </c>
      <c r="I415" s="61">
        <f t="shared" si="12"/>
        <v>12.167300380228136</v>
      </c>
    </row>
    <row r="416" spans="1:9" x14ac:dyDescent="0.2">
      <c r="A416" s="65" t="s">
        <v>64</v>
      </c>
      <c r="B416" s="65" t="s">
        <v>18</v>
      </c>
      <c r="C416" s="66">
        <v>11144</v>
      </c>
      <c r="D416" s="66">
        <v>9641</v>
      </c>
      <c r="E416" s="66">
        <v>1381</v>
      </c>
      <c r="F416" s="66">
        <v>122</v>
      </c>
      <c r="G416" s="70">
        <f t="shared" si="10"/>
        <v>11022</v>
      </c>
      <c r="H416" s="61">
        <f t="shared" si="11"/>
        <v>9.7663414763816156</v>
      </c>
      <c r="I416" s="61">
        <f t="shared" si="12"/>
        <v>5.1217464315701093</v>
      </c>
    </row>
    <row r="417" spans="1:9" x14ac:dyDescent="0.2">
      <c r="A417" s="65" t="s">
        <v>144</v>
      </c>
      <c r="B417" s="65" t="s">
        <v>4</v>
      </c>
      <c r="C417" s="66">
        <v>127</v>
      </c>
      <c r="D417" s="66">
        <v>106</v>
      </c>
      <c r="E417" s="66">
        <v>19</v>
      </c>
      <c r="F417" s="66">
        <v>2</v>
      </c>
      <c r="G417" s="70">
        <f t="shared" si="10"/>
        <v>125</v>
      </c>
      <c r="H417" s="61">
        <f t="shared" si="11"/>
        <v>7.2971395213076464</v>
      </c>
      <c r="I417" s="61">
        <f t="shared" si="12"/>
        <v>5</v>
      </c>
    </row>
    <row r="418" spans="1:9" x14ac:dyDescent="0.2">
      <c r="A418" s="65" t="s">
        <v>51</v>
      </c>
      <c r="B418" s="65" t="s">
        <v>22</v>
      </c>
      <c r="C418" s="66">
        <v>428</v>
      </c>
      <c r="D418" s="66">
        <v>309</v>
      </c>
      <c r="E418" s="66">
        <v>111</v>
      </c>
      <c r="F418" s="66">
        <v>8</v>
      </c>
      <c r="G418" s="70">
        <f t="shared" si="10"/>
        <v>420</v>
      </c>
      <c r="H418" s="61">
        <f t="shared" si="11"/>
        <v>9.0090090090090094</v>
      </c>
      <c r="I418" s="61">
        <f t="shared" si="12"/>
        <v>5.8394160583941606</v>
      </c>
    </row>
    <row r="419" spans="1:9" x14ac:dyDescent="0.2">
      <c r="A419" s="65" t="s">
        <v>37</v>
      </c>
      <c r="B419" s="65" t="s">
        <v>20</v>
      </c>
      <c r="C419" s="66">
        <v>760</v>
      </c>
      <c r="D419" s="66">
        <v>617</v>
      </c>
      <c r="E419" s="66">
        <v>123</v>
      </c>
      <c r="F419" s="66">
        <v>20</v>
      </c>
      <c r="G419" s="70">
        <f t="shared" si="10"/>
        <v>740</v>
      </c>
      <c r="H419" s="61">
        <f t="shared" si="11"/>
        <v>9.7780126849894291</v>
      </c>
      <c r="I419" s="61">
        <f t="shared" si="12"/>
        <v>8.1300813008130071</v>
      </c>
    </row>
    <row r="420" spans="1:9" x14ac:dyDescent="0.2">
      <c r="A420" s="65" t="s">
        <v>68</v>
      </c>
      <c r="B420" s="65" t="s">
        <v>21</v>
      </c>
      <c r="C420" s="66">
        <v>356</v>
      </c>
      <c r="D420" s="66">
        <v>260</v>
      </c>
      <c r="E420" s="66">
        <v>81</v>
      </c>
      <c r="F420" s="66">
        <v>14</v>
      </c>
      <c r="G420" s="70">
        <f t="shared" si="10"/>
        <v>341</v>
      </c>
      <c r="H420" s="61">
        <f t="shared" si="11"/>
        <v>19.35300794551646</v>
      </c>
      <c r="I420" s="61">
        <f t="shared" si="12"/>
        <v>16.091954022988507</v>
      </c>
    </row>
    <row r="421" spans="1:9" x14ac:dyDescent="0.2">
      <c r="A421" s="65" t="s">
        <v>52</v>
      </c>
      <c r="B421" s="65" t="s">
        <v>15</v>
      </c>
      <c r="C421" s="66">
        <v>1242</v>
      </c>
      <c r="D421" s="66">
        <v>902</v>
      </c>
      <c r="E421" s="66">
        <v>279</v>
      </c>
      <c r="F421" s="66">
        <v>61</v>
      </c>
      <c r="G421" s="70">
        <f t="shared" si="10"/>
        <v>1181</v>
      </c>
      <c r="H421" s="61">
        <f t="shared" si="11"/>
        <v>7.6898033598124762</v>
      </c>
      <c r="I421" s="61">
        <f t="shared" si="12"/>
        <v>9.57613814756672</v>
      </c>
    </row>
    <row r="422" spans="1:9" x14ac:dyDescent="0.2">
      <c r="A422" s="65" t="s">
        <v>145</v>
      </c>
      <c r="B422" s="65" t="s">
        <v>23</v>
      </c>
      <c r="C422" s="66">
        <v>64</v>
      </c>
      <c r="D422" s="66">
        <v>47</v>
      </c>
      <c r="E422" s="66">
        <v>17</v>
      </c>
      <c r="F422" s="66">
        <v>0</v>
      </c>
      <c r="G422" s="70">
        <f t="shared" si="10"/>
        <v>64</v>
      </c>
      <c r="H422" s="61">
        <f t="shared" si="11"/>
        <v>7.3226544622425633</v>
      </c>
      <c r="I422" s="61">
        <f t="shared" si="12"/>
        <v>0</v>
      </c>
    </row>
    <row r="423" spans="1:9" x14ac:dyDescent="0.2">
      <c r="A423" s="65" t="s">
        <v>70</v>
      </c>
      <c r="B423" s="65" t="s">
        <v>24</v>
      </c>
      <c r="C423" s="66">
        <v>1915</v>
      </c>
      <c r="D423" s="66">
        <v>1428</v>
      </c>
      <c r="E423" s="66">
        <v>412</v>
      </c>
      <c r="F423" s="66">
        <v>74</v>
      </c>
      <c r="G423" s="70">
        <f t="shared" si="10"/>
        <v>1840</v>
      </c>
      <c r="H423" s="61">
        <f t="shared" si="11"/>
        <v>7.4109875946511998</v>
      </c>
      <c r="I423" s="61">
        <f t="shared" si="12"/>
        <v>7.581967213114754</v>
      </c>
    </row>
    <row r="424" spans="1:9" x14ac:dyDescent="0.2">
      <c r="A424" s="65" t="s">
        <v>72</v>
      </c>
      <c r="B424" s="65" t="s">
        <v>0</v>
      </c>
      <c r="C424" s="66">
        <v>2392</v>
      </c>
      <c r="D424" s="66">
        <v>1878</v>
      </c>
      <c r="E424" s="66">
        <v>447</v>
      </c>
      <c r="F424" s="66">
        <v>67</v>
      </c>
      <c r="G424" s="70">
        <f t="shared" si="10"/>
        <v>2325</v>
      </c>
      <c r="H424" s="61">
        <f t="shared" si="11"/>
        <v>14.426656738644825</v>
      </c>
      <c r="I424" s="61">
        <f t="shared" si="12"/>
        <v>8.3959899749373434</v>
      </c>
    </row>
    <row r="425" spans="1:9" x14ac:dyDescent="0.2">
      <c r="A425" s="65" t="s">
        <v>49</v>
      </c>
      <c r="B425" s="65" t="s">
        <v>27</v>
      </c>
      <c r="C425" s="66">
        <v>2512</v>
      </c>
      <c r="D425" s="66">
        <v>1766</v>
      </c>
      <c r="E425" s="66">
        <v>614</v>
      </c>
      <c r="F425" s="66">
        <v>132</v>
      </c>
      <c r="G425" s="70">
        <f t="shared" si="10"/>
        <v>2380</v>
      </c>
      <c r="H425" s="61">
        <f t="shared" si="11"/>
        <v>4.2407611988168634</v>
      </c>
      <c r="I425" s="61">
        <f t="shared" si="12"/>
        <v>5.4320987654320989</v>
      </c>
    </row>
    <row r="426" spans="1:9" x14ac:dyDescent="0.2">
      <c r="A426" s="65" t="s">
        <v>60</v>
      </c>
      <c r="B426" s="65" t="s">
        <v>28</v>
      </c>
      <c r="C426" s="66">
        <v>1598</v>
      </c>
      <c r="D426" s="66">
        <v>1344</v>
      </c>
      <c r="E426" s="66">
        <v>241</v>
      </c>
      <c r="F426" s="66">
        <v>13</v>
      </c>
      <c r="G426" s="70">
        <f t="shared" si="10"/>
        <v>1585</v>
      </c>
      <c r="H426" s="61">
        <f t="shared" si="11"/>
        <v>8.4641674676919791</v>
      </c>
      <c r="I426" s="61">
        <f t="shared" si="12"/>
        <v>2.6859504132231407</v>
      </c>
    </row>
    <row r="427" spans="1:9" x14ac:dyDescent="0.2">
      <c r="A427" s="65" t="s">
        <v>143</v>
      </c>
      <c r="B427" s="65" t="s">
        <v>29</v>
      </c>
      <c r="C427" s="66">
        <v>1369</v>
      </c>
      <c r="D427" s="66">
        <v>1029</v>
      </c>
      <c r="E427" s="66">
        <v>269</v>
      </c>
      <c r="F427" s="66">
        <v>71</v>
      </c>
      <c r="G427" s="70">
        <f t="shared" si="10"/>
        <v>1298</v>
      </c>
      <c r="H427" s="61">
        <f t="shared" si="11"/>
        <v>4.7092116242789244</v>
      </c>
      <c r="I427" s="61">
        <f t="shared" si="12"/>
        <v>5.6982343499197432</v>
      </c>
    </row>
    <row r="428" spans="1:9" x14ac:dyDescent="0.2">
      <c r="A428" s="65" t="s">
        <v>65</v>
      </c>
      <c r="B428" s="65" t="s">
        <v>31</v>
      </c>
      <c r="C428" s="66">
        <v>379</v>
      </c>
      <c r="D428" s="66">
        <v>303</v>
      </c>
      <c r="E428" s="66">
        <v>67</v>
      </c>
      <c r="F428" s="66">
        <v>9</v>
      </c>
      <c r="G428" s="70">
        <f t="shared" si="10"/>
        <v>370</v>
      </c>
      <c r="H428" s="61">
        <f t="shared" si="11"/>
        <v>8.6651053864168617</v>
      </c>
      <c r="I428" s="61">
        <f t="shared" si="12"/>
        <v>5.2941176470588234</v>
      </c>
    </row>
    <row r="429" spans="1:9" x14ac:dyDescent="0.2">
      <c r="A429" s="65" t="s">
        <v>53</v>
      </c>
      <c r="B429" s="65" t="s">
        <v>129</v>
      </c>
      <c r="C429" s="66">
        <v>562</v>
      </c>
      <c r="D429" s="66">
        <v>407</v>
      </c>
      <c r="E429" s="66">
        <v>124</v>
      </c>
      <c r="F429" s="66">
        <v>31</v>
      </c>
      <c r="G429" s="70">
        <f t="shared" si="10"/>
        <v>531</v>
      </c>
      <c r="H429" s="61">
        <f t="shared" si="11"/>
        <v>7.4704558244231851</v>
      </c>
      <c r="I429" s="61">
        <f t="shared" si="12"/>
        <v>7.4879227053140092</v>
      </c>
    </row>
    <row r="430" spans="1:9" x14ac:dyDescent="0.2">
      <c r="A430" s="65" t="s">
        <v>71</v>
      </c>
      <c r="B430" s="65" t="s">
        <v>10</v>
      </c>
      <c r="C430" s="66">
        <v>554</v>
      </c>
      <c r="D430" s="66">
        <v>403</v>
      </c>
      <c r="E430" s="66">
        <v>137</v>
      </c>
      <c r="F430" s="66">
        <v>14</v>
      </c>
      <c r="G430" s="70">
        <f t="shared" si="10"/>
        <v>540</v>
      </c>
      <c r="H430" s="61">
        <f t="shared" si="11"/>
        <v>6.6347217102838183</v>
      </c>
      <c r="I430" s="61">
        <f t="shared" si="12"/>
        <v>3.9772727272727271</v>
      </c>
    </row>
    <row r="431" spans="1:9" x14ac:dyDescent="0.2">
      <c r="A431" s="65" t="s">
        <v>69</v>
      </c>
      <c r="B431" s="65" t="s">
        <v>32</v>
      </c>
      <c r="C431" s="66">
        <v>2081</v>
      </c>
      <c r="D431" s="66">
        <v>1630</v>
      </c>
      <c r="E431" s="66">
        <v>395</v>
      </c>
      <c r="F431" s="66">
        <v>57</v>
      </c>
      <c r="G431" s="70">
        <f t="shared" si="10"/>
        <v>2025</v>
      </c>
      <c r="H431" s="61">
        <f t="shared" si="11"/>
        <v>11.656688924706424</v>
      </c>
      <c r="I431" s="61">
        <f t="shared" si="12"/>
        <v>9.6121416526138272</v>
      </c>
    </row>
    <row r="432" spans="1:9" x14ac:dyDescent="0.2">
      <c r="A432" s="65" t="s">
        <v>56</v>
      </c>
      <c r="B432" s="65" t="s">
        <v>12</v>
      </c>
      <c r="C432" s="66">
        <v>13453</v>
      </c>
      <c r="D432" s="66">
        <v>10553</v>
      </c>
      <c r="E432" s="66">
        <v>2383</v>
      </c>
      <c r="F432" s="66">
        <v>517</v>
      </c>
      <c r="G432" s="70">
        <f t="shared" si="10"/>
        <v>12936</v>
      </c>
      <c r="H432" s="61">
        <f t="shared" si="11"/>
        <v>14.16184971098266</v>
      </c>
      <c r="I432" s="61">
        <f t="shared" si="12"/>
        <v>15.520864605223656</v>
      </c>
    </row>
    <row r="433" spans="1:9" x14ac:dyDescent="0.2">
      <c r="A433" s="65" t="s">
        <v>90</v>
      </c>
      <c r="B433" s="65" t="s">
        <v>17</v>
      </c>
      <c r="C433" s="66">
        <v>44</v>
      </c>
      <c r="D433" s="66">
        <v>33</v>
      </c>
      <c r="E433" s="66">
        <v>10</v>
      </c>
      <c r="F433" s="66">
        <v>1</v>
      </c>
      <c r="G433" s="70">
        <f t="shared" si="10"/>
        <v>43</v>
      </c>
      <c r="H433" s="61">
        <f t="shared" si="11"/>
        <v>5.4020100502512562</v>
      </c>
      <c r="I433" s="61">
        <f t="shared" si="12"/>
        <v>2.2222222222222223</v>
      </c>
    </row>
    <row r="434" spans="1:9" x14ac:dyDescent="0.2">
      <c r="A434" s="65" t="s">
        <v>74</v>
      </c>
      <c r="B434" s="65" t="s">
        <v>25</v>
      </c>
      <c r="C434" s="66">
        <v>996</v>
      </c>
      <c r="D434" s="66">
        <v>799</v>
      </c>
      <c r="E434" s="66">
        <v>169</v>
      </c>
      <c r="F434" s="66">
        <v>28</v>
      </c>
      <c r="G434" s="70">
        <f t="shared" si="10"/>
        <v>968</v>
      </c>
      <c r="H434" s="61">
        <f t="shared" si="11"/>
        <v>10.71863580998782</v>
      </c>
      <c r="I434" s="61">
        <f t="shared" si="12"/>
        <v>7.8212290502793298</v>
      </c>
    </row>
    <row r="435" spans="1:9" x14ac:dyDescent="0.2">
      <c r="A435" s="65" t="s">
        <v>61</v>
      </c>
      <c r="B435" s="65" t="s">
        <v>3</v>
      </c>
      <c r="C435" s="66">
        <v>5533</v>
      </c>
      <c r="D435" s="66">
        <v>4470</v>
      </c>
      <c r="E435" s="66">
        <v>935</v>
      </c>
      <c r="F435" s="66">
        <v>128</v>
      </c>
      <c r="G435" s="70">
        <f t="shared" si="10"/>
        <v>5405</v>
      </c>
      <c r="H435" s="61">
        <f t="shared" si="11"/>
        <v>24.810649529492771</v>
      </c>
      <c r="I435" s="61">
        <f t="shared" si="12"/>
        <v>11.940298507462686</v>
      </c>
    </row>
    <row r="436" spans="1:9" x14ac:dyDescent="0.2">
      <c r="A436" s="65" t="s">
        <v>130</v>
      </c>
      <c r="B436" s="65" t="s">
        <v>130</v>
      </c>
      <c r="C436" s="67" t="s">
        <v>131</v>
      </c>
      <c r="D436" s="67" t="s">
        <v>131</v>
      </c>
      <c r="E436" s="67" t="s">
        <v>131</v>
      </c>
      <c r="F436" s="67" t="s">
        <v>131</v>
      </c>
      <c r="G436" s="70">
        <f t="shared" si="10"/>
        <v>0</v>
      </c>
      <c r="H436" s="61" t="e">
        <f t="shared" si="11"/>
        <v>#DIV/0!</v>
      </c>
      <c r="I436" s="61" t="e">
        <f t="shared" si="12"/>
        <v>#VALUE!</v>
      </c>
    </row>
    <row r="437" spans="1:9" x14ac:dyDescent="0.2">
      <c r="A437" s="65" t="s">
        <v>132</v>
      </c>
      <c r="B437" s="65" t="s">
        <v>132</v>
      </c>
      <c r="C437" s="66">
        <v>304</v>
      </c>
      <c r="D437" s="66">
        <v>241</v>
      </c>
      <c r="E437" s="66">
        <v>55</v>
      </c>
      <c r="F437" s="66">
        <v>9</v>
      </c>
      <c r="G437" s="70">
        <f t="shared" si="10"/>
        <v>296</v>
      </c>
      <c r="H437" s="61">
        <f t="shared" si="11"/>
        <v>9.8600932711525644</v>
      </c>
      <c r="I437" s="61">
        <f t="shared" si="12"/>
        <v>7.8947368421052628</v>
      </c>
    </row>
    <row r="438" spans="1:9" x14ac:dyDescent="0.2">
      <c r="A438" s="65" t="s">
        <v>133</v>
      </c>
      <c r="B438" s="65" t="s">
        <v>133</v>
      </c>
      <c r="C438" s="66">
        <v>1039</v>
      </c>
      <c r="D438" s="66">
        <v>854</v>
      </c>
      <c r="E438" s="66">
        <v>158</v>
      </c>
      <c r="F438" s="66">
        <v>27</v>
      </c>
      <c r="G438" s="70">
        <f t="shared" si="10"/>
        <v>1012</v>
      </c>
      <c r="H438" s="61">
        <f t="shared" si="11"/>
        <v>8.0528367947799779</v>
      </c>
      <c r="I438" s="61">
        <f t="shared" si="12"/>
        <v>6.8702290076335881</v>
      </c>
    </row>
    <row r="439" spans="1:9" x14ac:dyDescent="0.2">
      <c r="A439" s="65" t="s">
        <v>63</v>
      </c>
      <c r="B439" s="65" t="s">
        <v>33</v>
      </c>
      <c r="C439" s="66">
        <v>12274</v>
      </c>
      <c r="D439" s="66">
        <v>10033</v>
      </c>
      <c r="E439" s="66">
        <v>1841</v>
      </c>
      <c r="F439" s="66">
        <v>400</v>
      </c>
      <c r="G439" s="70">
        <f t="shared" si="10"/>
        <v>11874</v>
      </c>
      <c r="H439" s="61">
        <f t="shared" si="11"/>
        <v>14.245096274968509</v>
      </c>
      <c r="I439" s="61">
        <f t="shared" si="12"/>
        <v>12.808197246237594</v>
      </c>
    </row>
    <row r="441" spans="1:9" ht="14.25" x14ac:dyDescent="0.2">
      <c r="B441" s="63" t="s">
        <v>134</v>
      </c>
      <c r="C441" s="62"/>
      <c r="D441" s="62"/>
      <c r="E441" s="62"/>
      <c r="F441" s="62"/>
    </row>
    <row r="442" spans="1:9" ht="14.25" x14ac:dyDescent="0.2">
      <c r="B442" s="63" t="s">
        <v>131</v>
      </c>
      <c r="C442" s="63" t="s">
        <v>135</v>
      </c>
      <c r="D442" s="62"/>
      <c r="E442" s="62"/>
      <c r="F442" s="62"/>
    </row>
    <row r="444" spans="1:9" ht="14.25" x14ac:dyDescent="0.2">
      <c r="B444" s="63" t="s">
        <v>117</v>
      </c>
      <c r="C444" s="63" t="s">
        <v>118</v>
      </c>
      <c r="D444" s="62"/>
      <c r="E444" s="62"/>
      <c r="F444" s="62"/>
    </row>
    <row r="445" spans="1:9" ht="14.25" x14ac:dyDescent="0.2">
      <c r="B445" s="63" t="s">
        <v>140</v>
      </c>
      <c r="C445" s="63" t="s">
        <v>141</v>
      </c>
      <c r="D445" s="62"/>
      <c r="E445" s="62"/>
      <c r="F445" s="62"/>
    </row>
    <row r="446" spans="1:9" ht="14.25" x14ac:dyDescent="0.2">
      <c r="B446" s="63" t="s">
        <v>113</v>
      </c>
      <c r="C446" s="63" t="s">
        <v>138</v>
      </c>
      <c r="D446" s="62"/>
      <c r="E446" s="62"/>
      <c r="F446" s="62"/>
    </row>
    <row r="447" spans="1:9" ht="14.25" x14ac:dyDescent="0.2">
      <c r="B447" s="63" t="s">
        <v>115</v>
      </c>
      <c r="C447" s="63" t="s">
        <v>116</v>
      </c>
      <c r="D447" s="62"/>
      <c r="E447" s="62"/>
      <c r="F447" s="62"/>
    </row>
    <row r="448" spans="1:9" ht="14.25" x14ac:dyDescent="0.2">
      <c r="B448" s="63" t="s">
        <v>119</v>
      </c>
      <c r="C448" s="63" t="s">
        <v>136</v>
      </c>
      <c r="D448" s="62"/>
      <c r="E448" s="62"/>
      <c r="F448" s="62"/>
    </row>
    <row r="450" spans="1:6" x14ac:dyDescent="0.2">
      <c r="B450" s="65" t="s">
        <v>121</v>
      </c>
      <c r="C450" s="65" t="s">
        <v>78</v>
      </c>
      <c r="D450" s="65" t="s">
        <v>122</v>
      </c>
      <c r="E450" s="65" t="s">
        <v>123</v>
      </c>
      <c r="F450" s="65" t="s">
        <v>124</v>
      </c>
    </row>
    <row r="451" spans="1:6" x14ac:dyDescent="0.2">
      <c r="A451" s="65" t="s">
        <v>149</v>
      </c>
      <c r="B451" s="65" t="s">
        <v>125</v>
      </c>
      <c r="C451" s="68">
        <v>11.1</v>
      </c>
      <c r="D451" s="68">
        <v>11</v>
      </c>
      <c r="E451" s="68">
        <v>11.7</v>
      </c>
      <c r="F451" s="68">
        <v>9.6</v>
      </c>
    </row>
    <row r="452" spans="1:6" x14ac:dyDescent="0.2">
      <c r="A452" s="65" t="s">
        <v>148</v>
      </c>
      <c r="B452" s="65" t="s">
        <v>126</v>
      </c>
      <c r="C452" s="68">
        <v>12.4</v>
      </c>
      <c r="D452" s="68">
        <v>12.3</v>
      </c>
      <c r="E452" s="68">
        <v>13</v>
      </c>
      <c r="F452" s="68">
        <v>10</v>
      </c>
    </row>
    <row r="453" spans="1:6" x14ac:dyDescent="0.2">
      <c r="A453" s="65" t="s">
        <v>75</v>
      </c>
      <c r="B453" s="65" t="s">
        <v>1</v>
      </c>
      <c r="C453" s="68">
        <v>6</v>
      </c>
      <c r="D453" s="68">
        <v>6.2</v>
      </c>
      <c r="E453" s="68">
        <v>5.8</v>
      </c>
      <c r="F453" s="68">
        <v>2.7</v>
      </c>
    </row>
    <row r="454" spans="1:6" x14ac:dyDescent="0.2">
      <c r="A454" s="65" t="s">
        <v>146</v>
      </c>
      <c r="B454" s="65" t="s">
        <v>2</v>
      </c>
      <c r="C454" s="68">
        <v>7.4</v>
      </c>
      <c r="D454" s="68">
        <v>5.3</v>
      </c>
      <c r="E454" s="68">
        <v>11.4</v>
      </c>
      <c r="F454" s="68">
        <v>31.3</v>
      </c>
    </row>
    <row r="455" spans="1:6" x14ac:dyDescent="0.2">
      <c r="A455" s="65" t="s">
        <v>59</v>
      </c>
      <c r="B455" s="65" t="s">
        <v>127</v>
      </c>
      <c r="C455" s="68">
        <v>9</v>
      </c>
      <c r="D455" s="68">
        <v>8.6999999999999993</v>
      </c>
      <c r="E455" s="68">
        <v>10.6</v>
      </c>
      <c r="F455" s="68">
        <v>7</v>
      </c>
    </row>
    <row r="456" spans="1:6" x14ac:dyDescent="0.2">
      <c r="A456" s="65" t="s">
        <v>57</v>
      </c>
      <c r="B456" s="65" t="s">
        <v>7</v>
      </c>
      <c r="C456" s="68">
        <v>12</v>
      </c>
      <c r="D456" s="68">
        <v>12.2</v>
      </c>
      <c r="E456" s="68">
        <v>12.2</v>
      </c>
      <c r="F456" s="68">
        <v>7.8</v>
      </c>
    </row>
    <row r="457" spans="1:6" x14ac:dyDescent="0.2">
      <c r="A457" s="65" t="s">
        <v>58</v>
      </c>
      <c r="B457" s="65" t="s">
        <v>128</v>
      </c>
      <c r="C457" s="68">
        <v>13.7</v>
      </c>
      <c r="D457" s="68">
        <v>13.3</v>
      </c>
      <c r="E457" s="68">
        <v>15.5</v>
      </c>
      <c r="F457" s="68">
        <v>11.6</v>
      </c>
    </row>
    <row r="458" spans="1:6" x14ac:dyDescent="0.2">
      <c r="A458" s="65" t="s">
        <v>43</v>
      </c>
      <c r="B458" s="65" t="s">
        <v>9</v>
      </c>
      <c r="C458" s="68">
        <v>3.3</v>
      </c>
      <c r="D458" s="68">
        <v>3.4</v>
      </c>
      <c r="E458" s="68">
        <v>2.9</v>
      </c>
      <c r="F458" s="68">
        <v>3.8</v>
      </c>
    </row>
    <row r="459" spans="1:6" x14ac:dyDescent="0.2">
      <c r="A459" s="65" t="s">
        <v>73</v>
      </c>
      <c r="B459" s="65" t="s">
        <v>16</v>
      </c>
      <c r="C459" s="68">
        <v>14.5</v>
      </c>
      <c r="D459" s="68">
        <v>15</v>
      </c>
      <c r="E459" s="68">
        <v>13.1</v>
      </c>
      <c r="F459" s="68">
        <v>9.8000000000000007</v>
      </c>
    </row>
    <row r="460" spans="1:6" x14ac:dyDescent="0.2">
      <c r="A460" s="65" t="s">
        <v>62</v>
      </c>
      <c r="B460" s="65" t="s">
        <v>13</v>
      </c>
      <c r="C460" s="68">
        <v>10.6</v>
      </c>
      <c r="D460" s="68">
        <v>10.7</v>
      </c>
      <c r="E460" s="68">
        <v>10.7</v>
      </c>
      <c r="F460" s="68">
        <v>6</v>
      </c>
    </row>
    <row r="461" spans="1:6" x14ac:dyDescent="0.2">
      <c r="A461" s="65" t="s">
        <v>50</v>
      </c>
      <c r="B461" s="65" t="s">
        <v>8</v>
      </c>
      <c r="C461" s="68">
        <v>14.2</v>
      </c>
      <c r="D461" s="68">
        <v>14.5</v>
      </c>
      <c r="E461" s="68">
        <v>13.7</v>
      </c>
      <c r="F461" s="68">
        <v>9.6999999999999993</v>
      </c>
    </row>
    <row r="462" spans="1:6" x14ac:dyDescent="0.2">
      <c r="A462" s="65" t="s">
        <v>67</v>
      </c>
      <c r="B462" s="65" t="s">
        <v>11</v>
      </c>
      <c r="C462" s="68">
        <v>14.5</v>
      </c>
      <c r="D462" s="68">
        <v>15</v>
      </c>
      <c r="E462" s="68">
        <v>13.5</v>
      </c>
      <c r="F462" s="68">
        <v>9.6999999999999993</v>
      </c>
    </row>
    <row r="463" spans="1:6" x14ac:dyDescent="0.2">
      <c r="A463" s="65" t="s">
        <v>147</v>
      </c>
      <c r="B463" s="65" t="s">
        <v>14</v>
      </c>
      <c r="C463" s="68">
        <v>14.4</v>
      </c>
      <c r="D463" s="68">
        <v>14.4</v>
      </c>
      <c r="E463" s="68">
        <v>14.7</v>
      </c>
      <c r="F463" s="68">
        <v>12.1</v>
      </c>
    </row>
    <row r="464" spans="1:6" x14ac:dyDescent="0.2">
      <c r="A464" s="65" t="s">
        <v>64</v>
      </c>
      <c r="B464" s="65" t="s">
        <v>18</v>
      </c>
      <c r="C464" s="68">
        <v>9.6999999999999993</v>
      </c>
      <c r="D464" s="68">
        <v>9.8000000000000007</v>
      </c>
      <c r="E464" s="68">
        <v>9.8000000000000007</v>
      </c>
      <c r="F464" s="68">
        <v>5.0999999999999996</v>
      </c>
    </row>
    <row r="465" spans="1:6" x14ac:dyDescent="0.2">
      <c r="A465" s="65" t="s">
        <v>144</v>
      </c>
      <c r="B465" s="65" t="s">
        <v>4</v>
      </c>
      <c r="C465" s="68">
        <v>7.2</v>
      </c>
      <c r="D465" s="68">
        <v>7.3</v>
      </c>
      <c r="E465" s="68">
        <v>7.1</v>
      </c>
      <c r="F465" s="68">
        <v>5</v>
      </c>
    </row>
    <row r="466" spans="1:6" x14ac:dyDescent="0.2">
      <c r="A466" s="65" t="s">
        <v>51</v>
      </c>
      <c r="B466" s="65" t="s">
        <v>22</v>
      </c>
      <c r="C466" s="68">
        <v>8.9</v>
      </c>
      <c r="D466" s="68">
        <v>8.1</v>
      </c>
      <c r="E466" s="68">
        <v>12.8</v>
      </c>
      <c r="F466" s="68">
        <v>5.8</v>
      </c>
    </row>
    <row r="467" spans="1:6" x14ac:dyDescent="0.2">
      <c r="A467" s="65" t="s">
        <v>37</v>
      </c>
      <c r="B467" s="65" t="s">
        <v>20</v>
      </c>
      <c r="C467" s="68">
        <v>9.6999999999999993</v>
      </c>
      <c r="D467" s="68">
        <v>10.1</v>
      </c>
      <c r="E467" s="68">
        <v>8.4</v>
      </c>
      <c r="F467" s="68">
        <v>8.1</v>
      </c>
    </row>
    <row r="468" spans="1:6" x14ac:dyDescent="0.2">
      <c r="A468" s="65" t="s">
        <v>68</v>
      </c>
      <c r="B468" s="65" t="s">
        <v>21</v>
      </c>
      <c r="C468" s="68">
        <v>19.2</v>
      </c>
      <c r="D468" s="68">
        <v>18.899999999999999</v>
      </c>
      <c r="E468" s="68">
        <v>21.1</v>
      </c>
      <c r="F468" s="68">
        <v>16.399999999999999</v>
      </c>
    </row>
    <row r="469" spans="1:6" x14ac:dyDescent="0.2">
      <c r="A469" s="65" t="s">
        <v>52</v>
      </c>
      <c r="B469" s="65" t="s">
        <v>15</v>
      </c>
      <c r="C469" s="68">
        <v>7.8</v>
      </c>
      <c r="D469" s="68">
        <v>7.2</v>
      </c>
      <c r="E469" s="68">
        <v>9.8000000000000007</v>
      </c>
      <c r="F469" s="68">
        <v>9.6</v>
      </c>
    </row>
    <row r="470" spans="1:6" x14ac:dyDescent="0.2">
      <c r="A470" s="65" t="s">
        <v>145</v>
      </c>
      <c r="B470" s="65" t="s">
        <v>23</v>
      </c>
      <c r="C470" s="68">
        <v>7</v>
      </c>
      <c r="D470" s="68">
        <v>6.6</v>
      </c>
      <c r="E470" s="68">
        <v>10.8</v>
      </c>
      <c r="F470" s="66">
        <v>0</v>
      </c>
    </row>
    <row r="471" spans="1:6" x14ac:dyDescent="0.2">
      <c r="A471" s="65" t="s">
        <v>70</v>
      </c>
      <c r="B471" s="65" t="s">
        <v>24</v>
      </c>
      <c r="C471" s="68">
        <v>7.4</v>
      </c>
      <c r="D471" s="68">
        <v>7.2</v>
      </c>
      <c r="E471" s="68">
        <v>8.1999999999999993</v>
      </c>
      <c r="F471" s="68">
        <v>7.6</v>
      </c>
    </row>
    <row r="472" spans="1:6" x14ac:dyDescent="0.2">
      <c r="A472" s="65" t="s">
        <v>72</v>
      </c>
      <c r="B472" s="65" t="s">
        <v>0</v>
      </c>
      <c r="C472" s="68">
        <v>14.1</v>
      </c>
      <c r="D472" s="68">
        <v>14.4</v>
      </c>
      <c r="E472" s="68">
        <v>14.5</v>
      </c>
      <c r="F472" s="68">
        <v>8.4</v>
      </c>
    </row>
    <row r="473" spans="1:6" x14ac:dyDescent="0.2">
      <c r="A473" s="65" t="s">
        <v>49</v>
      </c>
      <c r="B473" s="65" t="s">
        <v>27</v>
      </c>
      <c r="C473" s="68">
        <v>4.3</v>
      </c>
      <c r="D473" s="68">
        <v>3.9</v>
      </c>
      <c r="E473" s="68">
        <v>5.4</v>
      </c>
      <c r="F473" s="68">
        <v>5.4</v>
      </c>
    </row>
    <row r="474" spans="1:6" x14ac:dyDescent="0.2">
      <c r="A474" s="65" t="s">
        <v>60</v>
      </c>
      <c r="B474" s="65" t="s">
        <v>28</v>
      </c>
      <c r="C474" s="68">
        <v>8.3000000000000007</v>
      </c>
      <c r="D474" s="68">
        <v>8.6999999999999993</v>
      </c>
      <c r="E474" s="68">
        <v>7.2</v>
      </c>
      <c r="F474" s="68">
        <v>2.7</v>
      </c>
    </row>
    <row r="475" spans="1:6" x14ac:dyDescent="0.2">
      <c r="A475" s="65" t="s">
        <v>143</v>
      </c>
      <c r="B475" s="65" t="s">
        <v>29</v>
      </c>
      <c r="C475" s="68">
        <v>4.8</v>
      </c>
      <c r="D475" s="68">
        <v>4.5999999999999996</v>
      </c>
      <c r="E475" s="68">
        <v>5</v>
      </c>
      <c r="F475" s="68">
        <v>5.7</v>
      </c>
    </row>
    <row r="476" spans="1:6" x14ac:dyDescent="0.2">
      <c r="A476" s="65" t="s">
        <v>65</v>
      </c>
      <c r="B476" s="65" t="s">
        <v>31</v>
      </c>
      <c r="C476" s="68">
        <v>8.5</v>
      </c>
      <c r="D476" s="68">
        <v>8.8000000000000007</v>
      </c>
      <c r="E476" s="68">
        <v>8.1999999999999993</v>
      </c>
      <c r="F476" s="68">
        <v>5.4</v>
      </c>
    </row>
    <row r="477" spans="1:6" x14ac:dyDescent="0.2">
      <c r="A477" s="65" t="s">
        <v>53</v>
      </c>
      <c r="B477" s="65" t="s">
        <v>129</v>
      </c>
      <c r="C477" s="68">
        <v>7.5</v>
      </c>
      <c r="D477" s="68">
        <v>7.5</v>
      </c>
      <c r="E477" s="68">
        <v>7.2</v>
      </c>
      <c r="F477" s="68">
        <v>7.5</v>
      </c>
    </row>
    <row r="478" spans="1:6" x14ac:dyDescent="0.2">
      <c r="A478" s="65" t="s">
        <v>71</v>
      </c>
      <c r="B478" s="65" t="s">
        <v>10</v>
      </c>
      <c r="C478" s="68">
        <v>6.5</v>
      </c>
      <c r="D478" s="68">
        <v>6.2</v>
      </c>
      <c r="E478" s="68">
        <v>8.5</v>
      </c>
      <c r="F478" s="68">
        <v>4</v>
      </c>
    </row>
    <row r="479" spans="1:6" x14ac:dyDescent="0.2">
      <c r="A479" s="65" t="s">
        <v>69</v>
      </c>
      <c r="B479" s="65" t="s">
        <v>32</v>
      </c>
      <c r="C479" s="68">
        <v>11.6</v>
      </c>
      <c r="D479" s="68">
        <v>11.4</v>
      </c>
      <c r="E479" s="68">
        <v>13</v>
      </c>
      <c r="F479" s="68">
        <v>9.6</v>
      </c>
    </row>
    <row r="480" spans="1:6" x14ac:dyDescent="0.2">
      <c r="A480" s="65" t="s">
        <v>56</v>
      </c>
      <c r="B480" s="65" t="s">
        <v>12</v>
      </c>
      <c r="C480" s="68">
        <v>14.2</v>
      </c>
      <c r="D480" s="68">
        <v>14</v>
      </c>
      <c r="E480" s="68">
        <v>14.7</v>
      </c>
      <c r="F480" s="68">
        <v>15.5</v>
      </c>
    </row>
    <row r="481" spans="1:6" x14ac:dyDescent="0.2">
      <c r="A481" s="65" t="s">
        <v>90</v>
      </c>
      <c r="B481" s="65" t="s">
        <v>17</v>
      </c>
      <c r="C481" s="68">
        <v>5.2</v>
      </c>
      <c r="D481" s="68">
        <v>5.2</v>
      </c>
      <c r="E481" s="68">
        <v>6.3</v>
      </c>
      <c r="F481" s="68">
        <v>2.2000000000000002</v>
      </c>
    </row>
    <row r="482" spans="1:6" x14ac:dyDescent="0.2">
      <c r="A482" s="65" t="s">
        <v>74</v>
      </c>
      <c r="B482" s="65" t="s">
        <v>25</v>
      </c>
      <c r="C482" s="68">
        <v>10.6</v>
      </c>
      <c r="D482" s="68">
        <v>11</v>
      </c>
      <c r="E482" s="68">
        <v>9.6999999999999993</v>
      </c>
      <c r="F482" s="68">
        <v>7.8</v>
      </c>
    </row>
    <row r="483" spans="1:6" x14ac:dyDescent="0.2">
      <c r="A483" s="65" t="s">
        <v>61</v>
      </c>
      <c r="B483" s="65" t="s">
        <v>3</v>
      </c>
      <c r="C483" s="68">
        <v>24.2</v>
      </c>
      <c r="D483" s="68">
        <v>26.4</v>
      </c>
      <c r="E483" s="68">
        <v>19.2</v>
      </c>
      <c r="F483" s="68">
        <v>12</v>
      </c>
    </row>
    <row r="484" spans="1:6" x14ac:dyDescent="0.2">
      <c r="A484" s="65" t="s">
        <v>130</v>
      </c>
      <c r="B484" s="65" t="s">
        <v>130</v>
      </c>
      <c r="C484" s="67" t="s">
        <v>131</v>
      </c>
      <c r="D484" s="67" t="s">
        <v>131</v>
      </c>
      <c r="E484" s="67" t="s">
        <v>131</v>
      </c>
      <c r="F484" s="67" t="s">
        <v>131</v>
      </c>
    </row>
    <row r="485" spans="1:6" x14ac:dyDescent="0.2">
      <c r="A485" s="65" t="s">
        <v>132</v>
      </c>
      <c r="B485" s="65" t="s">
        <v>132</v>
      </c>
      <c r="C485" s="68">
        <v>9.8000000000000007</v>
      </c>
      <c r="D485" s="68">
        <v>9.8000000000000007</v>
      </c>
      <c r="E485" s="68">
        <v>9.9</v>
      </c>
      <c r="F485" s="68">
        <v>7.9</v>
      </c>
    </row>
    <row r="486" spans="1:6" x14ac:dyDescent="0.2">
      <c r="A486" s="65" t="s">
        <v>133</v>
      </c>
      <c r="B486" s="65" t="s">
        <v>133</v>
      </c>
      <c r="C486" s="68">
        <v>8</v>
      </c>
      <c r="D486" s="68">
        <v>7.8</v>
      </c>
      <c r="E486" s="68">
        <v>10</v>
      </c>
      <c r="F486" s="68">
        <v>6.9</v>
      </c>
    </row>
    <row r="487" spans="1:6" x14ac:dyDescent="0.2">
      <c r="A487" s="65" t="s">
        <v>63</v>
      </c>
      <c r="B487" s="65" t="s">
        <v>33</v>
      </c>
      <c r="C487" s="68">
        <v>14.2</v>
      </c>
      <c r="D487" s="68">
        <v>14.5</v>
      </c>
      <c r="E487" s="68">
        <v>13</v>
      </c>
      <c r="F487" s="68">
        <v>12.8</v>
      </c>
    </row>
    <row r="489" spans="1:6" ht="14.25" x14ac:dyDescent="0.2">
      <c r="B489" s="63" t="s">
        <v>134</v>
      </c>
      <c r="C489" s="62"/>
      <c r="D489" s="62"/>
      <c r="E489" s="62"/>
      <c r="F489" s="62"/>
    </row>
    <row r="490" spans="1:6" ht="14.25" x14ac:dyDescent="0.2">
      <c r="B490" s="63" t="s">
        <v>131</v>
      </c>
      <c r="C490" s="63" t="s">
        <v>135</v>
      </c>
      <c r="D490" s="62"/>
      <c r="E490" s="62"/>
      <c r="F490" s="62"/>
    </row>
  </sheetData>
  <hyperlinks>
    <hyperlink ref="A1" r:id="rId1" display="https://doi.org/10.1787/e726f46d-en"/>
    <hyperlink ref="A4" r:id="rId2"/>
  </hyperlinks>
  <pageMargins left="0.75" right="0.75" top="1" bottom="1" header="0.5" footer="0.5"/>
  <pageSetup paperSize="9" firstPageNumber="0" fitToWidth="0" fitToHeight="0" pageOrder="overThenDown"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132"/>
  <sheetViews>
    <sheetView zoomScale="85" zoomScaleNormal="85" workbookViewId="0"/>
  </sheetViews>
  <sheetFormatPr defaultRowHeight="12" x14ac:dyDescent="0.2"/>
  <cols>
    <col min="1" max="1" width="10.85546875" style="2" customWidth="1"/>
    <col min="2" max="2" width="9.42578125" style="2" customWidth="1"/>
    <col min="3" max="8" width="14.140625" style="2" customWidth="1"/>
    <col min="9" max="9" width="28.85546875" style="2" bestFit="1" customWidth="1"/>
    <col min="10" max="16384" width="9.140625" style="2"/>
  </cols>
  <sheetData>
    <row r="1" spans="1:10" s="11" customFormat="1" ht="12.75" x14ac:dyDescent="0.2">
      <c r="A1" s="93" t="s">
        <v>154</v>
      </c>
    </row>
    <row r="2" spans="1:10" s="11" customFormat="1" ht="12.75" x14ac:dyDescent="0.2">
      <c r="A2" s="11" t="s">
        <v>155</v>
      </c>
      <c r="B2" s="11" t="s">
        <v>156</v>
      </c>
    </row>
    <row r="3" spans="1:10" s="11" customFormat="1" ht="12.75" x14ac:dyDescent="0.2">
      <c r="A3" s="11" t="s">
        <v>157</v>
      </c>
    </row>
    <row r="4" spans="1:10" s="11" customFormat="1" ht="12.75" x14ac:dyDescent="0.2">
      <c r="A4" s="93" t="s">
        <v>87</v>
      </c>
    </row>
    <row r="5" spans="1:10" s="11" customFormat="1" ht="12.75" x14ac:dyDescent="0.2"/>
    <row r="6" spans="1:10" s="11" customFormat="1" ht="12.75" x14ac:dyDescent="0.2">
      <c r="A6" s="11" t="s">
        <v>89</v>
      </c>
      <c r="B6" s="11" t="s">
        <v>91</v>
      </c>
    </row>
    <row r="7" spans="1:10" s="11" customFormat="1" ht="12.75" x14ac:dyDescent="0.2">
      <c r="A7" s="11" t="s">
        <v>88</v>
      </c>
    </row>
    <row r="8" spans="1:10" s="11" customFormat="1" ht="12.75" x14ac:dyDescent="0.2">
      <c r="A8" s="12" t="s">
        <v>87</v>
      </c>
    </row>
    <row r="9" spans="1:10" s="11" customFormat="1" ht="12.75" x14ac:dyDescent="0.2"/>
    <row r="10" spans="1:10" x14ac:dyDescent="0.2">
      <c r="A10" s="9" t="s">
        <v>86</v>
      </c>
      <c r="B10" s="9" t="s">
        <v>92</v>
      </c>
      <c r="D10" s="10"/>
    </row>
    <row r="11" spans="1:10" x14ac:dyDescent="0.2">
      <c r="A11" s="9" t="s">
        <v>85</v>
      </c>
      <c r="B11" s="9" t="s">
        <v>93</v>
      </c>
    </row>
    <row r="12" spans="1:10" x14ac:dyDescent="0.2">
      <c r="A12" s="9" t="s">
        <v>84</v>
      </c>
      <c r="B12" s="9" t="s">
        <v>83</v>
      </c>
      <c r="J12" s="5"/>
    </row>
    <row r="13" spans="1:10" x14ac:dyDescent="0.2">
      <c r="A13" s="9" t="s">
        <v>82</v>
      </c>
      <c r="B13" s="13" t="s">
        <v>81</v>
      </c>
      <c r="J13" s="14"/>
    </row>
    <row r="14" spans="1:10" x14ac:dyDescent="0.2">
      <c r="A14" s="9" t="s">
        <v>80</v>
      </c>
      <c r="B14" s="9" t="s">
        <v>79</v>
      </c>
      <c r="F14" s="15"/>
      <c r="G14" s="15"/>
      <c r="H14" s="15"/>
    </row>
    <row r="15" spans="1:10" x14ac:dyDescent="0.2">
      <c r="A15" s="9" t="s">
        <v>42</v>
      </c>
      <c r="B15" s="9" t="s">
        <v>79</v>
      </c>
      <c r="C15" s="16"/>
      <c r="D15" s="17"/>
      <c r="E15" s="16"/>
      <c r="F15" s="15"/>
      <c r="G15" s="15"/>
      <c r="H15" s="15"/>
    </row>
    <row r="16" spans="1:10" x14ac:dyDescent="0.2">
      <c r="A16" s="9"/>
      <c r="B16" s="9"/>
      <c r="C16" s="90" t="s">
        <v>76</v>
      </c>
      <c r="D16" s="90"/>
      <c r="E16" s="90"/>
      <c r="F16" s="90" t="s">
        <v>77</v>
      </c>
      <c r="G16" s="90"/>
      <c r="H16" s="90"/>
    </row>
    <row r="17" spans="1:21" ht="60" customHeight="1" x14ac:dyDescent="0.25">
      <c r="A17" s="9"/>
      <c r="B17" s="18"/>
      <c r="C17" s="19" t="s">
        <v>94</v>
      </c>
      <c r="D17" s="19" t="s">
        <v>95</v>
      </c>
      <c r="E17" s="19" t="s">
        <v>96</v>
      </c>
      <c r="F17" s="19" t="s">
        <v>94</v>
      </c>
      <c r="G17" s="19" t="s">
        <v>95</v>
      </c>
      <c r="H17" s="20" t="s">
        <v>96</v>
      </c>
    </row>
    <row r="18" spans="1:21" ht="13.5" x14ac:dyDescent="0.25">
      <c r="A18" s="21"/>
      <c r="B18" s="22" t="s">
        <v>45</v>
      </c>
      <c r="C18" s="23">
        <v>4.5887090807013999</v>
      </c>
      <c r="D18" s="23">
        <v>6.1409356948541003</v>
      </c>
      <c r="E18" s="23">
        <v>4.9190004134367999</v>
      </c>
      <c r="F18" s="23">
        <v>-8.871128537273</v>
      </c>
      <c r="G18" s="23">
        <v>-13.826926816646999</v>
      </c>
      <c r="H18" s="24">
        <v>-9.2253799281327993</v>
      </c>
      <c r="I18" s="13" t="s">
        <v>44</v>
      </c>
      <c r="J18" s="25">
        <f>C18+D18+E18</f>
        <v>15.648645188992299</v>
      </c>
      <c r="K18" s="8"/>
      <c r="L18" s="8"/>
      <c r="M18" s="8"/>
      <c r="N18" s="8"/>
      <c r="O18" s="8"/>
      <c r="P18" s="8"/>
      <c r="Q18" s="25"/>
      <c r="R18" s="25"/>
      <c r="S18" s="25"/>
      <c r="T18" s="26"/>
      <c r="U18" s="26"/>
    </row>
    <row r="19" spans="1:21" ht="13.5" x14ac:dyDescent="0.25">
      <c r="A19" s="7"/>
      <c r="B19" s="27" t="s">
        <v>49</v>
      </c>
      <c r="C19" s="23">
        <v>8.0268859998231008</v>
      </c>
      <c r="D19" s="23">
        <v>6.1731670646502002</v>
      </c>
      <c r="E19" s="23">
        <v>5.2127000972849</v>
      </c>
      <c r="F19" s="23">
        <v>-20.749665327978999</v>
      </c>
      <c r="G19" s="23">
        <v>-35.207496653280003</v>
      </c>
      <c r="H19" s="24">
        <v>-5.3101294065148998</v>
      </c>
      <c r="I19" s="14" t="s">
        <v>27</v>
      </c>
      <c r="J19" s="25">
        <f>C52+D52+E52</f>
        <v>15.935137771275102</v>
      </c>
      <c r="K19" s="28"/>
      <c r="L19" s="8"/>
      <c r="M19" s="8"/>
      <c r="N19" s="8"/>
      <c r="O19" s="8"/>
      <c r="P19" s="8"/>
      <c r="Q19" s="25"/>
      <c r="R19" s="25"/>
      <c r="S19" s="25"/>
      <c r="T19" s="26"/>
      <c r="U19" s="26"/>
    </row>
    <row r="20" spans="1:21" ht="13.5" x14ac:dyDescent="0.25">
      <c r="A20" s="7"/>
      <c r="B20" s="27" t="s">
        <v>51</v>
      </c>
      <c r="C20" s="23">
        <v>5.2867690731390002</v>
      </c>
      <c r="D20" s="23">
        <v>7.3850198336844999</v>
      </c>
      <c r="E20" s="23">
        <v>11.581521354775001</v>
      </c>
      <c r="F20" s="23">
        <v>-12.726570066343999</v>
      </c>
      <c r="G20" s="23">
        <v>-38.179710199031</v>
      </c>
      <c r="H20" s="24">
        <v>-17.675791758810998</v>
      </c>
      <c r="I20" s="2" t="s">
        <v>22</v>
      </c>
      <c r="J20" s="25">
        <f>C19+D19+E19</f>
        <v>19.412753161758204</v>
      </c>
      <c r="K20" s="28"/>
      <c r="L20" s="8"/>
      <c r="M20" s="8"/>
      <c r="N20" s="8"/>
      <c r="O20" s="8"/>
      <c r="P20" s="8"/>
      <c r="Q20" s="25"/>
      <c r="R20" s="25"/>
      <c r="S20" s="25"/>
      <c r="T20" s="26"/>
      <c r="U20" s="26"/>
    </row>
    <row r="21" spans="1:21" ht="13.5" x14ac:dyDescent="0.25">
      <c r="A21" s="7"/>
      <c r="B21" s="27" t="s">
        <v>52</v>
      </c>
      <c r="C21" s="23">
        <v>9.0361445783132996</v>
      </c>
      <c r="D21" s="23">
        <v>8.0439404677533997</v>
      </c>
      <c r="E21" s="23">
        <v>7.1793054571225996</v>
      </c>
      <c r="F21" s="23">
        <v>-14.590163934426</v>
      </c>
      <c r="G21" s="23">
        <v>-29.83606557377</v>
      </c>
      <c r="H21" s="24">
        <v>-10.491803278689</v>
      </c>
      <c r="I21" s="13" t="s">
        <v>15</v>
      </c>
      <c r="J21" s="25">
        <f>C20+D20+E20</f>
        <v>24.2533102615985</v>
      </c>
      <c r="K21" s="28"/>
      <c r="L21" s="8"/>
      <c r="M21" s="8"/>
      <c r="N21" s="8"/>
      <c r="O21" s="8"/>
      <c r="P21" s="8"/>
      <c r="Q21" s="25"/>
      <c r="R21" s="25"/>
      <c r="S21" s="25"/>
      <c r="T21" s="26"/>
      <c r="U21" s="26"/>
    </row>
    <row r="22" spans="1:21" ht="13.5" x14ac:dyDescent="0.25">
      <c r="A22" s="7"/>
      <c r="B22" s="27" t="s">
        <v>43</v>
      </c>
      <c r="C22" s="23">
        <v>10.588901472253999</v>
      </c>
      <c r="D22" s="23">
        <v>9.2015855039638002</v>
      </c>
      <c r="E22" s="23">
        <v>5.8323895809739996</v>
      </c>
      <c r="F22" s="23">
        <v>-12.149532710280001</v>
      </c>
      <c r="G22" s="23">
        <v>-41.121495327102998</v>
      </c>
      <c r="H22" s="24">
        <v>-3.7383177570093</v>
      </c>
      <c r="I22" s="2" t="s">
        <v>9</v>
      </c>
      <c r="J22" s="25">
        <f>C21+D21+E21</f>
        <v>24.259390503189298</v>
      </c>
      <c r="K22" s="28"/>
      <c r="L22" s="8"/>
      <c r="M22" s="8"/>
      <c r="N22" s="8"/>
      <c r="O22" s="8"/>
      <c r="P22" s="8"/>
      <c r="Q22" s="25"/>
      <c r="R22" s="25"/>
      <c r="S22" s="25"/>
      <c r="T22" s="26"/>
      <c r="U22" s="26"/>
    </row>
    <row r="23" spans="1:21" ht="13.5" x14ac:dyDescent="0.25">
      <c r="A23" s="7"/>
      <c r="B23" s="27" t="s">
        <v>53</v>
      </c>
      <c r="C23" s="23">
        <v>8.0823431887262007</v>
      </c>
      <c r="D23" s="23">
        <v>10.652113843603001</v>
      </c>
      <c r="E23" s="23">
        <v>11.785023487150999</v>
      </c>
      <c r="F23" s="23">
        <v>-18.872549019608002</v>
      </c>
      <c r="G23" s="23">
        <v>-28.431372549020001</v>
      </c>
      <c r="H23" s="24">
        <v>-7.3529411764706003</v>
      </c>
      <c r="I23" s="14" t="s">
        <v>30</v>
      </c>
      <c r="J23" s="25">
        <f>C22+D22+E22</f>
        <v>25.622876557191798</v>
      </c>
      <c r="K23" s="28"/>
      <c r="L23" s="8"/>
      <c r="M23" s="8"/>
      <c r="N23" s="8"/>
      <c r="O23" s="8"/>
      <c r="P23" s="8"/>
      <c r="Q23" s="25"/>
      <c r="R23" s="25"/>
      <c r="S23" s="25"/>
      <c r="T23" s="26"/>
      <c r="U23" s="26"/>
    </row>
    <row r="24" spans="1:21" ht="13.5" x14ac:dyDescent="0.25">
      <c r="A24" s="7"/>
      <c r="B24" s="27" t="s">
        <v>50</v>
      </c>
      <c r="C24" s="23">
        <v>9.7813580476389994</v>
      </c>
      <c r="D24" s="23">
        <v>12.48839947506</v>
      </c>
      <c r="E24" s="23">
        <v>13.034906367117999</v>
      </c>
      <c r="F24" s="23">
        <v>-19.229208638677999</v>
      </c>
      <c r="G24" s="23">
        <v>-48.572863411462002</v>
      </c>
      <c r="H24" s="24">
        <v>-9.3499821821094002</v>
      </c>
      <c r="I24" s="14" t="s">
        <v>8</v>
      </c>
      <c r="J24" s="25">
        <f>C53+D53+E53</f>
        <v>28.2574568288859</v>
      </c>
      <c r="K24" s="28"/>
      <c r="L24" s="8"/>
      <c r="M24" s="8"/>
      <c r="N24" s="8"/>
      <c r="O24" s="8"/>
      <c r="P24" s="8"/>
      <c r="Q24" s="25"/>
      <c r="R24" s="25"/>
      <c r="S24" s="25"/>
      <c r="T24" s="26"/>
      <c r="U24" s="26"/>
    </row>
    <row r="25" spans="1:21" ht="13.5" x14ac:dyDescent="0.25">
      <c r="A25" s="7"/>
      <c r="B25" s="27" t="s">
        <v>59</v>
      </c>
      <c r="C25" s="23">
        <v>14.351581588848999</v>
      </c>
      <c r="D25" s="23">
        <v>19.301922423488001</v>
      </c>
      <c r="E25" s="23">
        <v>6.4339741411625999</v>
      </c>
      <c r="F25" s="23">
        <v>-22.360030828671999</v>
      </c>
      <c r="G25" s="23">
        <v>-49.297705764002004</v>
      </c>
      <c r="H25" s="24">
        <v>-5.5459918984502004</v>
      </c>
      <c r="I25" s="2" t="s">
        <v>5</v>
      </c>
      <c r="J25" s="25">
        <f>C23+D23+E23</f>
        <v>30.519480519480204</v>
      </c>
      <c r="K25" s="28"/>
      <c r="L25" s="8"/>
      <c r="M25" s="8"/>
      <c r="N25" s="8"/>
      <c r="O25" s="8"/>
      <c r="P25" s="8"/>
      <c r="Q25" s="25"/>
      <c r="R25" s="25"/>
      <c r="S25" s="25"/>
      <c r="T25" s="26"/>
      <c r="U25" s="26"/>
    </row>
    <row r="26" spans="1:21" ht="13.5" x14ac:dyDescent="0.25">
      <c r="A26" s="7"/>
      <c r="B26" s="27" t="s">
        <v>55</v>
      </c>
      <c r="C26" s="23">
        <v>8.7285491419657006</v>
      </c>
      <c r="D26" s="23">
        <v>19.196567862715</v>
      </c>
      <c r="E26" s="23">
        <v>14.687987519501</v>
      </c>
      <c r="F26" s="23">
        <v>-14.364640883978</v>
      </c>
      <c r="G26" s="23">
        <v>-38.121546961325997</v>
      </c>
      <c r="H26" s="24">
        <v>-11.049723756905999</v>
      </c>
      <c r="I26" s="14" t="s">
        <v>26</v>
      </c>
      <c r="J26" s="25">
        <f>C24+D24+E24</f>
        <v>35.304663889817</v>
      </c>
      <c r="K26" s="28"/>
      <c r="L26" s="8"/>
      <c r="M26" s="8"/>
      <c r="N26" s="8"/>
      <c r="O26" s="8"/>
      <c r="P26" s="8"/>
      <c r="Q26" s="25"/>
      <c r="R26" s="25"/>
      <c r="S26" s="25"/>
      <c r="T26" s="26"/>
      <c r="U26" s="26"/>
    </row>
    <row r="27" spans="1:21" ht="13.5" x14ac:dyDescent="0.25">
      <c r="A27" s="7"/>
      <c r="B27" s="27" t="s">
        <v>54</v>
      </c>
      <c r="C27" s="23">
        <v>9.6121350824491998</v>
      </c>
      <c r="D27" s="23">
        <v>17.891934340971002</v>
      </c>
      <c r="E27" s="23">
        <v>16.559462118193998</v>
      </c>
      <c r="F27" s="23">
        <v>-9.1486109904840998</v>
      </c>
      <c r="G27" s="23">
        <v>-37.325902845339002</v>
      </c>
      <c r="H27" s="24">
        <v>-15.892925284104001</v>
      </c>
      <c r="I27" s="2" t="s">
        <v>19</v>
      </c>
      <c r="J27" s="25">
        <f>C25+D25+E25</f>
        <v>40.087478153499603</v>
      </c>
      <c r="K27" s="28"/>
      <c r="L27" s="8"/>
      <c r="M27" s="8"/>
      <c r="N27" s="8"/>
      <c r="O27" s="8"/>
      <c r="P27" s="8"/>
      <c r="Q27" s="25"/>
      <c r="R27" s="25"/>
      <c r="S27" s="25"/>
      <c r="T27" s="26"/>
      <c r="U27" s="26"/>
    </row>
    <row r="28" spans="1:21" ht="13.5" x14ac:dyDescent="0.25">
      <c r="A28" s="7"/>
      <c r="B28" s="27" t="s">
        <v>65</v>
      </c>
      <c r="C28" s="23">
        <v>10.996993987975999</v>
      </c>
      <c r="D28" s="23">
        <v>20.265531062124001</v>
      </c>
      <c r="E28" s="23">
        <v>12.925851703407</v>
      </c>
      <c r="F28" s="23">
        <v>-11.585365853659001</v>
      </c>
      <c r="G28" s="23">
        <v>-65.243902439023998</v>
      </c>
      <c r="H28" s="24">
        <v>-10.975609756098001</v>
      </c>
      <c r="I28" s="2" t="s">
        <v>31</v>
      </c>
      <c r="J28" s="25">
        <f>C50+D50+E50</f>
        <v>41.935483870967595</v>
      </c>
      <c r="K28" s="28"/>
      <c r="L28" s="8"/>
      <c r="M28" s="8"/>
      <c r="N28" s="8"/>
      <c r="O28" s="8"/>
      <c r="P28" s="8"/>
      <c r="Q28" s="25"/>
      <c r="R28" s="25"/>
      <c r="S28" s="25"/>
      <c r="T28" s="26"/>
      <c r="U28" s="26"/>
    </row>
    <row r="29" spans="1:21" ht="13.5" x14ac:dyDescent="0.25">
      <c r="A29" s="7"/>
      <c r="B29" s="27" t="s">
        <v>57</v>
      </c>
      <c r="C29" s="23">
        <v>6.9498504293899002</v>
      </c>
      <c r="D29" s="23">
        <v>26.724827278454001</v>
      </c>
      <c r="E29" s="23">
        <v>13.571617332703999</v>
      </c>
      <c r="F29" s="23">
        <v>-6.7473043383037004</v>
      </c>
      <c r="G29" s="23">
        <v>-51.937938445282001</v>
      </c>
      <c r="H29" s="24">
        <v>-12.953770728358</v>
      </c>
      <c r="I29" s="2" t="s">
        <v>7</v>
      </c>
      <c r="J29" s="25">
        <f t="shared" ref="J29:J52" si="0">C26+D26+E26</f>
        <v>42.613104524181701</v>
      </c>
      <c r="K29" s="28"/>
      <c r="L29" s="8"/>
      <c r="M29" s="8"/>
      <c r="N29" s="8"/>
      <c r="O29" s="8"/>
      <c r="P29" s="8"/>
      <c r="Q29" s="25"/>
      <c r="R29" s="25"/>
      <c r="S29" s="25"/>
      <c r="T29" s="26"/>
      <c r="U29" s="26"/>
    </row>
    <row r="30" spans="1:21" ht="13.5" x14ac:dyDescent="0.25">
      <c r="A30" s="7"/>
      <c r="B30" s="29" t="s">
        <v>64</v>
      </c>
      <c r="C30" s="24">
        <v>13.321960297766999</v>
      </c>
      <c r="D30" s="24">
        <v>22.913625748066</v>
      </c>
      <c r="E30" s="24">
        <v>11.681688804554</v>
      </c>
      <c r="F30" s="24">
        <v>-16.783831282952999</v>
      </c>
      <c r="G30" s="24">
        <v>-59.050966608084003</v>
      </c>
      <c r="H30" s="24">
        <v>-9.0509666080843996</v>
      </c>
      <c r="I30" s="2" t="s">
        <v>18</v>
      </c>
      <c r="J30" s="25">
        <f t="shared" si="0"/>
        <v>44.063531541614196</v>
      </c>
      <c r="K30" s="28"/>
      <c r="L30" s="8"/>
      <c r="M30" s="8"/>
      <c r="N30" s="8"/>
      <c r="O30" s="8"/>
      <c r="P30" s="8"/>
      <c r="Q30" s="25"/>
      <c r="R30" s="25"/>
      <c r="S30" s="25"/>
      <c r="T30" s="26"/>
      <c r="U30" s="26"/>
    </row>
    <row r="31" spans="1:21" ht="13.5" x14ac:dyDescent="0.25">
      <c r="A31" s="7"/>
      <c r="B31" s="29" t="s">
        <v>47</v>
      </c>
      <c r="C31" s="24">
        <v>14.046869048853999</v>
      </c>
      <c r="D31" s="24">
        <v>19.664948763064999</v>
      </c>
      <c r="E31" s="24">
        <v>14.478570501105001</v>
      </c>
      <c r="F31" s="24">
        <v>-17.577853156899</v>
      </c>
      <c r="G31" s="24">
        <v>-49.257829065506002</v>
      </c>
      <c r="H31" s="24">
        <v>-13.071358314376999</v>
      </c>
      <c r="I31" s="14" t="s">
        <v>46</v>
      </c>
      <c r="J31" s="25">
        <f t="shared" si="0"/>
        <v>44.188376753507001</v>
      </c>
      <c r="K31" s="28"/>
      <c r="L31" s="8"/>
      <c r="M31" s="8"/>
      <c r="N31" s="8"/>
      <c r="O31" s="8"/>
      <c r="P31" s="8"/>
      <c r="Q31" s="25"/>
      <c r="R31" s="25"/>
      <c r="S31" s="25"/>
      <c r="T31" s="26"/>
      <c r="U31" s="26"/>
    </row>
    <row r="32" spans="1:21" ht="13.5" x14ac:dyDescent="0.25">
      <c r="A32" s="7"/>
      <c r="B32" s="29" t="s">
        <v>62</v>
      </c>
      <c r="C32" s="24">
        <v>10.280305253889001</v>
      </c>
      <c r="D32" s="24">
        <v>27.788376871147999</v>
      </c>
      <c r="E32" s="24">
        <v>12.356912239507</v>
      </c>
      <c r="F32" s="24">
        <v>-11.627906976744001</v>
      </c>
      <c r="G32" s="24">
        <v>-66.976744186047</v>
      </c>
      <c r="H32" s="24">
        <v>-7.4418604651163003</v>
      </c>
      <c r="I32" s="2" t="s">
        <v>13</v>
      </c>
      <c r="J32" s="25">
        <f t="shared" si="0"/>
        <v>47.246295040547899</v>
      </c>
      <c r="K32" s="28"/>
      <c r="L32" s="8"/>
      <c r="M32" s="8"/>
      <c r="N32" s="8"/>
      <c r="O32" s="8"/>
      <c r="P32" s="8"/>
      <c r="Q32" s="25"/>
      <c r="R32" s="25"/>
      <c r="S32" s="25"/>
      <c r="T32" s="26"/>
      <c r="U32" s="26"/>
    </row>
    <row r="33" spans="1:21" ht="13.5" x14ac:dyDescent="0.25">
      <c r="A33" s="7"/>
      <c r="B33" s="30" t="s">
        <v>63</v>
      </c>
      <c r="C33" s="24">
        <v>10.238141400844</v>
      </c>
      <c r="D33" s="24">
        <v>27.169483483789001</v>
      </c>
      <c r="E33" s="24">
        <v>13.351140852613</v>
      </c>
      <c r="F33" s="24">
        <v>-11.611097186879</v>
      </c>
      <c r="G33" s="24">
        <v>-42.864300448228001</v>
      </c>
      <c r="H33" s="24">
        <v>-10.546746611414999</v>
      </c>
      <c r="I33" s="14" t="s">
        <v>33</v>
      </c>
      <c r="J33" s="25">
        <f t="shared" si="0"/>
        <v>47.917274850387003</v>
      </c>
      <c r="K33" s="28"/>
      <c r="L33" s="8"/>
      <c r="M33" s="8"/>
      <c r="N33" s="8"/>
      <c r="O33" s="8"/>
      <c r="P33" s="8"/>
      <c r="Q33" s="25"/>
      <c r="R33" s="25"/>
      <c r="S33" s="25"/>
      <c r="T33" s="26"/>
      <c r="U33" s="26"/>
    </row>
    <row r="34" spans="1:21" ht="13.5" x14ac:dyDescent="0.25">
      <c r="A34" s="7"/>
      <c r="B34" s="30" t="s">
        <v>69</v>
      </c>
      <c r="C34" s="24">
        <v>18.169128765848999</v>
      </c>
      <c r="D34" s="24">
        <v>25.125043619867</v>
      </c>
      <c r="E34" s="24">
        <v>9.9744096777946005</v>
      </c>
      <c r="F34" s="24">
        <v>-16.449511400651001</v>
      </c>
      <c r="G34" s="24">
        <v>-56.026058631921998</v>
      </c>
      <c r="H34" s="24">
        <v>-7.4918566775244004</v>
      </c>
      <c r="I34" s="14" t="s">
        <v>32</v>
      </c>
      <c r="J34" s="25">
        <f t="shared" si="0"/>
        <v>48.190388313024002</v>
      </c>
      <c r="K34" s="28"/>
      <c r="L34" s="8"/>
      <c r="M34" s="8"/>
      <c r="N34" s="8"/>
      <c r="O34" s="8"/>
      <c r="P34" s="8"/>
      <c r="Q34" s="25"/>
      <c r="R34" s="25"/>
      <c r="S34" s="25"/>
      <c r="T34" s="26"/>
      <c r="U34" s="26"/>
    </row>
    <row r="35" spans="1:21" ht="13.5" x14ac:dyDescent="0.25">
      <c r="A35" s="7"/>
      <c r="B35" s="29" t="s">
        <v>60</v>
      </c>
      <c r="C35" s="24">
        <v>15.473871204216</v>
      </c>
      <c r="D35" s="24">
        <v>28.514639928080999</v>
      </c>
      <c r="E35" s="24">
        <v>9.2920293819693995</v>
      </c>
      <c r="F35" s="24">
        <v>-20.679149213848</v>
      </c>
      <c r="G35" s="24">
        <v>-57.442081149577</v>
      </c>
      <c r="H35" s="24">
        <v>-5.7442081149576998</v>
      </c>
      <c r="I35" s="2" t="s">
        <v>28</v>
      </c>
      <c r="J35" s="25">
        <f t="shared" si="0"/>
        <v>50.425594364543997</v>
      </c>
      <c r="K35" s="28"/>
      <c r="L35" s="8"/>
      <c r="M35" s="8"/>
      <c r="N35" s="8"/>
      <c r="O35" s="8"/>
      <c r="P35" s="8"/>
      <c r="Q35" s="25"/>
      <c r="R35" s="25"/>
      <c r="S35" s="25"/>
      <c r="T35" s="26"/>
      <c r="U35" s="26"/>
    </row>
    <row r="36" spans="1:21" ht="13.5" x14ac:dyDescent="0.25">
      <c r="A36" s="7"/>
      <c r="B36" s="29" t="s">
        <v>71</v>
      </c>
      <c r="C36" s="24">
        <v>16.969180168108</v>
      </c>
      <c r="D36" s="24">
        <v>30.198562553295002</v>
      </c>
      <c r="E36" s="24">
        <v>7.0654160068217999</v>
      </c>
      <c r="F36" s="24">
        <v>-15.258855585831</v>
      </c>
      <c r="G36" s="24">
        <v>-58.038147138965002</v>
      </c>
      <c r="H36" s="24">
        <v>-5.7220708446866002</v>
      </c>
      <c r="I36" s="5" t="s">
        <v>10</v>
      </c>
      <c r="J36" s="25">
        <f t="shared" si="0"/>
        <v>50.758765737246001</v>
      </c>
      <c r="K36" s="28"/>
      <c r="L36" s="8"/>
      <c r="M36" s="8"/>
      <c r="N36" s="8"/>
      <c r="O36" s="8"/>
      <c r="P36" s="8"/>
      <c r="Q36" s="25"/>
      <c r="R36" s="25"/>
      <c r="S36" s="25"/>
      <c r="T36" s="26"/>
      <c r="U36" s="26"/>
    </row>
    <row r="37" spans="1:21" ht="13.5" x14ac:dyDescent="0.25">
      <c r="A37" s="7"/>
      <c r="B37" s="29" t="s">
        <v>70</v>
      </c>
      <c r="C37" s="24">
        <v>21.901115639537</v>
      </c>
      <c r="D37" s="24">
        <v>24.469968301017001</v>
      </c>
      <c r="E37" s="24">
        <v>8.0400148203037993</v>
      </c>
      <c r="F37" s="24">
        <v>-25.316455696203001</v>
      </c>
      <c r="G37" s="24">
        <v>-44.620253164556999</v>
      </c>
      <c r="H37" s="24">
        <v>-8.9662447257384006</v>
      </c>
      <c r="I37" s="14" t="s">
        <v>24</v>
      </c>
      <c r="J37" s="25">
        <f t="shared" si="0"/>
        <v>53.268582063510593</v>
      </c>
      <c r="K37" s="28"/>
      <c r="L37" s="8"/>
      <c r="M37" s="8"/>
      <c r="N37" s="8"/>
      <c r="O37" s="8"/>
      <c r="P37" s="8"/>
      <c r="Q37" s="25"/>
      <c r="R37" s="25"/>
      <c r="S37" s="25"/>
      <c r="T37" s="26"/>
      <c r="U37" s="26"/>
    </row>
    <row r="38" spans="1:21" ht="13.5" x14ac:dyDescent="0.25">
      <c r="A38" s="7"/>
      <c r="B38" s="29" t="s">
        <v>67</v>
      </c>
      <c r="C38" s="24">
        <v>13.502385659289001</v>
      </c>
      <c r="D38" s="24">
        <v>25.950919333502</v>
      </c>
      <c r="E38" s="24">
        <v>15.669545312663001</v>
      </c>
      <c r="F38" s="24">
        <v>-16.829109811565999</v>
      </c>
      <c r="G38" s="24">
        <v>-56.367771280051997</v>
      </c>
      <c r="H38" s="24">
        <v>-10.883690708252001</v>
      </c>
      <c r="I38" s="5" t="s">
        <v>11</v>
      </c>
      <c r="J38" s="25">
        <f t="shared" si="0"/>
        <v>53.280540514266399</v>
      </c>
      <c r="K38" s="28"/>
      <c r="L38" s="8"/>
      <c r="M38" s="8"/>
      <c r="N38" s="8"/>
      <c r="O38" s="8"/>
      <c r="P38" s="8"/>
      <c r="Q38" s="25"/>
      <c r="R38" s="25"/>
      <c r="S38" s="25"/>
      <c r="T38" s="26"/>
      <c r="U38" s="26"/>
    </row>
    <row r="39" spans="1:21" ht="13.5" x14ac:dyDescent="0.25">
      <c r="A39" s="7"/>
      <c r="B39" s="29" t="s">
        <v>74</v>
      </c>
      <c r="C39" s="24">
        <v>13.485975958786</v>
      </c>
      <c r="D39" s="24">
        <v>31.848883800801001</v>
      </c>
      <c r="E39" s="24">
        <v>11.402404121350999</v>
      </c>
      <c r="F39" s="24">
        <v>-17.105263157894999</v>
      </c>
      <c r="G39" s="24">
        <v>-48.947368421053</v>
      </c>
      <c r="H39" s="24">
        <v>-11.315789473683999</v>
      </c>
      <c r="I39" s="2" t="s">
        <v>25</v>
      </c>
      <c r="J39" s="25">
        <f t="shared" si="0"/>
        <v>54.233158728224801</v>
      </c>
      <c r="K39" s="28"/>
      <c r="L39" s="8"/>
      <c r="M39" s="8"/>
      <c r="N39" s="8"/>
      <c r="O39" s="8"/>
      <c r="P39" s="8"/>
      <c r="Q39" s="25"/>
      <c r="R39" s="25"/>
      <c r="S39" s="25"/>
      <c r="T39" s="26"/>
      <c r="U39" s="26"/>
    </row>
    <row r="40" spans="1:21" ht="13.5" x14ac:dyDescent="0.25">
      <c r="A40" s="7"/>
      <c r="B40" s="29" t="s">
        <v>90</v>
      </c>
      <c r="C40" s="24">
        <v>14.340588988476</v>
      </c>
      <c r="D40" s="24">
        <v>34.186939820743</v>
      </c>
      <c r="E40" s="24">
        <v>8.8348271446862991</v>
      </c>
      <c r="F40" s="24">
        <v>-11.111111111111001</v>
      </c>
      <c r="G40" s="24">
        <v>-68.888888888888999</v>
      </c>
      <c r="H40" s="24">
        <v>-11.111111111111001</v>
      </c>
      <c r="I40" s="13" t="s">
        <v>17</v>
      </c>
      <c r="J40" s="25">
        <f t="shared" si="0"/>
        <v>54.411098760857797</v>
      </c>
      <c r="K40" s="28"/>
      <c r="L40" s="8"/>
      <c r="M40" s="8"/>
      <c r="N40" s="8"/>
      <c r="O40" s="8"/>
      <c r="P40" s="8"/>
      <c r="Q40" s="25"/>
      <c r="R40" s="25"/>
      <c r="S40" s="25"/>
      <c r="T40" s="26"/>
      <c r="U40" s="26"/>
    </row>
    <row r="41" spans="1:21" ht="13.5" x14ac:dyDescent="0.25">
      <c r="A41" s="7"/>
      <c r="B41" s="29" t="s">
        <v>72</v>
      </c>
      <c r="C41" s="24">
        <v>11.937945386895001</v>
      </c>
      <c r="D41" s="24">
        <v>30.548022955162001</v>
      </c>
      <c r="E41" s="24">
        <v>15.507346913035001</v>
      </c>
      <c r="F41" s="24">
        <v>-7.7411167512689998</v>
      </c>
      <c r="G41" s="24">
        <v>-74.746192893401002</v>
      </c>
      <c r="H41" s="24">
        <v>-6.8527918781726003</v>
      </c>
      <c r="I41" s="2" t="s">
        <v>0</v>
      </c>
      <c r="J41" s="25">
        <f t="shared" si="0"/>
        <v>55.122850305454008</v>
      </c>
      <c r="K41" s="28"/>
      <c r="L41" s="8"/>
      <c r="M41" s="8"/>
      <c r="N41" s="8"/>
      <c r="O41" s="8"/>
      <c r="P41" s="8"/>
      <c r="Q41" s="25"/>
      <c r="R41" s="25"/>
      <c r="S41" s="25"/>
      <c r="T41" s="26"/>
      <c r="U41" s="26"/>
    </row>
    <row r="42" spans="1:21" ht="13.5" x14ac:dyDescent="0.25">
      <c r="A42" s="7"/>
      <c r="B42" s="29" t="s">
        <v>73</v>
      </c>
      <c r="C42" s="24">
        <v>7.3227611940298996</v>
      </c>
      <c r="D42" s="24">
        <v>40.205223880597003</v>
      </c>
      <c r="E42" s="24">
        <v>12.313432835821001</v>
      </c>
      <c r="F42" s="24">
        <v>-9.8684210526316001</v>
      </c>
      <c r="G42" s="24">
        <v>-66.776315789473998</v>
      </c>
      <c r="H42" s="24">
        <v>-8.8815789473683999</v>
      </c>
      <c r="I42" s="14" t="s">
        <v>16</v>
      </c>
      <c r="J42" s="25">
        <f t="shared" si="0"/>
        <v>56.737263880938002</v>
      </c>
      <c r="K42" s="28"/>
      <c r="L42" s="8"/>
      <c r="M42" s="8"/>
      <c r="N42" s="8"/>
      <c r="O42" s="8"/>
      <c r="P42" s="8"/>
      <c r="Q42" s="25"/>
      <c r="R42" s="25"/>
      <c r="S42" s="25"/>
      <c r="T42" s="26"/>
      <c r="U42" s="26"/>
    </row>
    <row r="43" spans="1:21" ht="13.5" x14ac:dyDescent="0.25">
      <c r="A43" s="7"/>
      <c r="B43" s="29" t="s">
        <v>56</v>
      </c>
      <c r="C43" s="24">
        <v>14.451846299481</v>
      </c>
      <c r="D43" s="24">
        <v>26.011890571752001</v>
      </c>
      <c r="E43" s="24">
        <v>19.435488604010999</v>
      </c>
      <c r="F43" s="24">
        <v>-21.195958786590001</v>
      </c>
      <c r="G43" s="24">
        <v>-32.369746164543002</v>
      </c>
      <c r="H43" s="24">
        <v>-15.437878940013</v>
      </c>
      <c r="I43" s="2" t="s">
        <v>12</v>
      </c>
      <c r="J43" s="25">
        <f t="shared" si="0"/>
        <v>57.362355953905301</v>
      </c>
      <c r="K43" s="28"/>
      <c r="L43" s="8"/>
      <c r="M43" s="8"/>
      <c r="N43" s="8"/>
      <c r="O43" s="8"/>
      <c r="P43" s="8"/>
      <c r="Q43" s="25"/>
      <c r="R43" s="25"/>
      <c r="S43" s="25"/>
      <c r="T43" s="26"/>
      <c r="U43" s="26"/>
    </row>
    <row r="44" spans="1:21" ht="13.5" x14ac:dyDescent="0.25">
      <c r="A44" s="7"/>
      <c r="B44" s="14" t="s">
        <v>75</v>
      </c>
      <c r="C44" s="24">
        <v>18.092338100660001</v>
      </c>
      <c r="D44" s="24">
        <v>33.743475717579997</v>
      </c>
      <c r="E44" s="24">
        <v>11.393181394917001</v>
      </c>
      <c r="F44" s="24">
        <v>-15.951204323293</v>
      </c>
      <c r="G44" s="24">
        <v>-60.554191617859999</v>
      </c>
      <c r="H44" s="24">
        <v>-9.4867960052630007</v>
      </c>
      <c r="I44" s="14" t="s">
        <v>1</v>
      </c>
      <c r="J44" s="25">
        <f t="shared" si="0"/>
        <v>57.993315255092</v>
      </c>
      <c r="K44" s="28"/>
      <c r="L44" s="8"/>
      <c r="M44" s="8"/>
      <c r="N44" s="8"/>
      <c r="O44" s="8"/>
      <c r="P44" s="8"/>
      <c r="Q44" s="25"/>
      <c r="R44" s="25"/>
      <c r="S44" s="25"/>
      <c r="T44" s="26"/>
      <c r="U44" s="26"/>
    </row>
    <row r="45" spans="1:21" ht="13.5" x14ac:dyDescent="0.25">
      <c r="A45" s="7"/>
      <c r="B45" s="29" t="s">
        <v>68</v>
      </c>
      <c r="C45" s="24">
        <v>9.8980203959208009</v>
      </c>
      <c r="D45" s="24">
        <v>30.953809238152001</v>
      </c>
      <c r="E45" s="24">
        <v>23.395320935813</v>
      </c>
      <c r="F45" s="24">
        <v>-8.4337349397590007</v>
      </c>
      <c r="G45" s="24">
        <v>-56.626506024096003</v>
      </c>
      <c r="H45" s="24">
        <v>-18.072289156627001</v>
      </c>
      <c r="I45" s="14" t="s">
        <v>21</v>
      </c>
      <c r="J45" s="25">
        <f t="shared" si="0"/>
        <v>59.841417910447902</v>
      </c>
      <c r="K45" s="28"/>
      <c r="L45" s="8"/>
      <c r="M45" s="8"/>
      <c r="N45" s="8"/>
      <c r="O45" s="8"/>
      <c r="P45" s="8"/>
      <c r="Q45" s="25"/>
      <c r="R45" s="25"/>
      <c r="S45" s="25"/>
      <c r="T45" s="26"/>
      <c r="U45" s="26"/>
    </row>
    <row r="46" spans="1:21" ht="13.5" x14ac:dyDescent="0.25">
      <c r="A46" s="7"/>
      <c r="B46" s="29" t="s">
        <v>66</v>
      </c>
      <c r="C46" s="24">
        <v>22.309875289646001</v>
      </c>
      <c r="D46" s="24">
        <v>36.205056106641997</v>
      </c>
      <c r="E46" s="24">
        <v>5.9595407326408001</v>
      </c>
      <c r="F46" s="24">
        <v>-22.222222222222001</v>
      </c>
      <c r="G46" s="24">
        <v>-40.972222222222001</v>
      </c>
      <c r="H46" s="24">
        <v>-7.7932098765431999</v>
      </c>
      <c r="I46" s="14" t="s">
        <v>97</v>
      </c>
      <c r="J46" s="25">
        <f t="shared" si="0"/>
        <v>59.899225475244002</v>
      </c>
      <c r="K46" s="28"/>
      <c r="L46" s="8"/>
      <c r="M46" s="8"/>
      <c r="N46" s="8"/>
      <c r="O46" s="8"/>
      <c r="P46" s="8"/>
      <c r="Q46" s="25"/>
      <c r="R46" s="25"/>
      <c r="S46" s="25"/>
      <c r="T46" s="26"/>
      <c r="U46" s="26"/>
    </row>
    <row r="47" spans="1:21" ht="13.5" x14ac:dyDescent="0.25">
      <c r="A47" s="7"/>
      <c r="B47" s="13" t="s">
        <v>58</v>
      </c>
      <c r="C47" s="24">
        <v>16.546095344091999</v>
      </c>
      <c r="D47" s="24">
        <v>34.532863414333001</v>
      </c>
      <c r="E47" s="24">
        <v>14.557441414704</v>
      </c>
      <c r="F47" s="24">
        <v>-12.318181818182</v>
      </c>
      <c r="G47" s="24">
        <v>-70.454545454544999</v>
      </c>
      <c r="H47" s="24">
        <v>-11.106060606061</v>
      </c>
      <c r="I47" s="13" t="s">
        <v>6</v>
      </c>
      <c r="J47" s="25">
        <f t="shared" si="0"/>
        <v>63.228995213156999</v>
      </c>
      <c r="K47" s="8"/>
      <c r="L47" s="8"/>
      <c r="M47" s="8"/>
      <c r="N47" s="8"/>
      <c r="O47" s="8"/>
      <c r="P47" s="8"/>
      <c r="Q47" s="25"/>
      <c r="R47" s="25"/>
      <c r="S47" s="25"/>
      <c r="T47" s="26"/>
      <c r="U47" s="26"/>
    </row>
    <row r="48" spans="1:21" ht="13.5" x14ac:dyDescent="0.25">
      <c r="A48" s="7"/>
      <c r="B48" s="30" t="s">
        <v>48</v>
      </c>
      <c r="C48" s="24">
        <v>4.7929351804801001</v>
      </c>
      <c r="D48" s="24">
        <v>30.346780892361998</v>
      </c>
      <c r="E48" s="24">
        <v>36.149800141260002</v>
      </c>
      <c r="F48" s="24">
        <v>-4.7537106790196004</v>
      </c>
      <c r="G48" s="24">
        <v>-54.765519137638002</v>
      </c>
      <c r="H48" s="24">
        <v>-25.528489734994</v>
      </c>
      <c r="I48" s="14" t="s">
        <v>34</v>
      </c>
      <c r="J48" s="25">
        <f t="shared" si="0"/>
        <v>64.247150569885804</v>
      </c>
      <c r="K48" s="8"/>
      <c r="L48" s="8"/>
      <c r="M48" s="8"/>
      <c r="N48" s="8"/>
      <c r="O48" s="8"/>
      <c r="P48" s="8"/>
      <c r="Q48" s="25"/>
      <c r="R48" s="25"/>
      <c r="S48" s="25"/>
      <c r="T48" s="26"/>
      <c r="U48" s="26"/>
    </row>
    <row r="49" spans="1:21" s="6" customFormat="1" ht="13.5" x14ac:dyDescent="0.25">
      <c r="A49" s="7"/>
      <c r="B49" s="29" t="s">
        <v>61</v>
      </c>
      <c r="C49" s="24">
        <v>12.815224777949</v>
      </c>
      <c r="D49" s="24">
        <v>39.540007298563999</v>
      </c>
      <c r="E49" s="24">
        <v>22.602420802466</v>
      </c>
      <c r="F49" s="24">
        <v>-10.748451693292999</v>
      </c>
      <c r="G49" s="24">
        <v>-68.848310326480004</v>
      </c>
      <c r="H49" s="24">
        <v>-8.7454970720364003</v>
      </c>
      <c r="I49" s="14" t="s">
        <v>3</v>
      </c>
      <c r="J49" s="25">
        <f t="shared" si="0"/>
        <v>64.474472128928795</v>
      </c>
      <c r="K49" s="31"/>
      <c r="L49" s="31"/>
      <c r="M49" s="31"/>
      <c r="N49" s="31"/>
      <c r="O49" s="31"/>
      <c r="P49" s="31"/>
      <c r="Q49" s="25"/>
      <c r="R49" s="25"/>
      <c r="S49" s="25"/>
      <c r="T49" s="26"/>
      <c r="U49" s="26"/>
    </row>
    <row r="50" spans="1:21" s="6" customFormat="1" ht="13.5" x14ac:dyDescent="0.25">
      <c r="A50" s="7"/>
      <c r="B50" s="32" t="s">
        <v>37</v>
      </c>
      <c r="C50" s="24">
        <v>17.931688804554</v>
      </c>
      <c r="D50" s="24">
        <v>17.443751694225998</v>
      </c>
      <c r="E50" s="24">
        <v>6.5600433721876001</v>
      </c>
      <c r="F50" s="24">
        <v>-24.680851063830001</v>
      </c>
      <c r="G50" s="24">
        <v>-58.297872340425997</v>
      </c>
      <c r="H50" s="24">
        <v>-4.6808510638297998</v>
      </c>
      <c r="I50" s="13" t="s">
        <v>20</v>
      </c>
      <c r="J50" s="25">
        <f t="shared" si="0"/>
        <v>65.636400173129005</v>
      </c>
      <c r="K50" s="31"/>
      <c r="L50" s="31"/>
      <c r="M50" s="31"/>
      <c r="N50" s="31"/>
      <c r="O50" s="31"/>
      <c r="P50" s="31"/>
      <c r="Q50" s="25"/>
      <c r="R50" s="25"/>
      <c r="S50" s="25"/>
      <c r="T50" s="26"/>
      <c r="U50" s="26"/>
    </row>
    <row r="51" spans="1:21" s="6" customFormat="1" ht="13.5" x14ac:dyDescent="0.25">
      <c r="A51" s="7"/>
      <c r="B51" s="30" t="s">
        <v>42</v>
      </c>
      <c r="C51" s="24"/>
      <c r="D51" s="24"/>
      <c r="E51" s="24"/>
      <c r="F51" s="24"/>
      <c r="G51" s="24"/>
      <c r="H51" s="24"/>
      <c r="I51" s="14"/>
      <c r="J51" s="25">
        <f t="shared" si="0"/>
        <v>71.289516214102093</v>
      </c>
      <c r="K51" s="31"/>
      <c r="L51" s="31"/>
      <c r="M51" s="31"/>
      <c r="N51" s="31"/>
      <c r="O51" s="31"/>
      <c r="P51" s="31"/>
      <c r="Q51" s="25"/>
      <c r="R51" s="25"/>
      <c r="S51" s="25"/>
      <c r="T51" s="26"/>
      <c r="U51" s="26"/>
    </row>
    <row r="52" spans="1:21" s="6" customFormat="1" ht="13.5" x14ac:dyDescent="0.25">
      <c r="A52" s="7"/>
      <c r="B52" s="30" t="s">
        <v>39</v>
      </c>
      <c r="C52" s="24">
        <v>10.265788831991999</v>
      </c>
      <c r="D52" s="24">
        <v>4.0356010729090004</v>
      </c>
      <c r="E52" s="24">
        <v>1.6337478663741001</v>
      </c>
      <c r="F52" s="24">
        <v>-29.541864139021001</v>
      </c>
      <c r="G52" s="24">
        <v>-20.853080568719999</v>
      </c>
      <c r="H52" s="24">
        <v>-3.0015797788310001</v>
      </c>
      <c r="I52" s="13" t="s">
        <v>38</v>
      </c>
      <c r="J52" s="25">
        <f t="shared" si="0"/>
        <v>74.95765287897899</v>
      </c>
      <c r="K52" s="31"/>
      <c r="L52" s="31"/>
      <c r="M52" s="31"/>
      <c r="N52" s="31"/>
      <c r="O52" s="31"/>
      <c r="P52" s="31"/>
      <c r="Q52" s="25"/>
      <c r="R52" s="25"/>
      <c r="S52" s="25"/>
      <c r="T52" s="26"/>
      <c r="U52" s="26"/>
    </row>
    <row r="53" spans="1:21" s="6" customFormat="1" ht="13.5" x14ac:dyDescent="0.25">
      <c r="A53" s="7"/>
      <c r="B53" s="32" t="s">
        <v>41</v>
      </c>
      <c r="C53" s="24">
        <v>13.8147566719</v>
      </c>
      <c r="D53" s="24">
        <v>8.0062794348508994</v>
      </c>
      <c r="E53" s="24">
        <v>6.4364207221349998</v>
      </c>
      <c r="F53" s="24">
        <v>-18.805970149254001</v>
      </c>
      <c r="G53" s="24">
        <v>-18.805970149254001</v>
      </c>
      <c r="H53" s="24">
        <v>-6.5671641791045001</v>
      </c>
      <c r="I53" s="13" t="s">
        <v>40</v>
      </c>
      <c r="J53" s="25"/>
      <c r="K53" s="31"/>
      <c r="L53" s="31"/>
      <c r="M53" s="31"/>
      <c r="N53" s="31"/>
      <c r="O53" s="31"/>
      <c r="P53" s="31"/>
      <c r="Q53" s="25"/>
      <c r="R53" s="25"/>
      <c r="S53" s="25"/>
      <c r="T53" s="26"/>
      <c r="U53" s="26"/>
    </row>
    <row r="54" spans="1:21" s="6" customFormat="1" ht="13.5" x14ac:dyDescent="0.25">
      <c r="A54" s="7"/>
      <c r="B54" s="51">
        <v>1</v>
      </c>
      <c r="C54" s="51">
        <v>2</v>
      </c>
      <c r="D54" s="51">
        <v>3</v>
      </c>
      <c r="E54" s="51">
        <v>4</v>
      </c>
      <c r="F54" s="51">
        <v>5</v>
      </c>
      <c r="G54" s="51">
        <v>6</v>
      </c>
      <c r="H54" s="51">
        <v>7</v>
      </c>
      <c r="J54" s="25"/>
      <c r="K54" s="31"/>
      <c r="L54" s="31"/>
      <c r="M54" s="31"/>
      <c r="N54" s="31"/>
      <c r="O54" s="31"/>
      <c r="P54" s="31"/>
      <c r="Q54" s="25"/>
      <c r="R54" s="25"/>
      <c r="S54" s="25"/>
    </row>
    <row r="55" spans="1:21" s="6" customFormat="1" ht="12" customHeight="1" x14ac:dyDescent="0.25">
      <c r="A55" s="33"/>
      <c r="B55" s="29"/>
      <c r="C55" s="34"/>
      <c r="D55" s="34"/>
      <c r="E55" s="34"/>
      <c r="F55" s="34"/>
      <c r="G55" s="34"/>
      <c r="H55" s="34"/>
      <c r="I55" s="2"/>
      <c r="J55" s="25"/>
      <c r="K55" s="31"/>
      <c r="L55" s="31"/>
      <c r="M55" s="31"/>
      <c r="N55" s="31"/>
      <c r="O55" s="31"/>
      <c r="P55" s="31"/>
      <c r="Q55" s="26"/>
      <c r="T55" s="35"/>
    </row>
    <row r="56" spans="1:21" s="6" customFormat="1" ht="13.5" x14ac:dyDescent="0.25">
      <c r="B56" s="91" t="s">
        <v>36</v>
      </c>
      <c r="C56" s="91"/>
      <c r="D56" s="91"/>
      <c r="E56" s="91"/>
      <c r="F56" s="91"/>
      <c r="G56" s="91"/>
      <c r="H56" s="91"/>
      <c r="I56" s="91"/>
      <c r="K56" s="31"/>
      <c r="L56" s="31"/>
      <c r="M56" s="31"/>
      <c r="N56" s="31"/>
      <c r="O56" s="31"/>
      <c r="P56" s="31"/>
    </row>
    <row r="57" spans="1:21" s="6" customFormat="1" ht="13.5" x14ac:dyDescent="0.25">
      <c r="B57" s="91"/>
      <c r="C57" s="91"/>
      <c r="D57" s="91"/>
      <c r="E57" s="91"/>
      <c r="F57" s="91"/>
      <c r="G57" s="91"/>
      <c r="H57" s="91"/>
      <c r="I57" s="91"/>
      <c r="K57" s="31"/>
      <c r="L57" s="31"/>
      <c r="M57" s="31"/>
      <c r="N57" s="31"/>
      <c r="O57" s="31"/>
      <c r="P57" s="31"/>
    </row>
    <row r="58" spans="1:21" s="6" customFormat="1" ht="13.5" x14ac:dyDescent="0.25">
      <c r="B58" s="91" t="s">
        <v>98</v>
      </c>
      <c r="C58" s="91"/>
      <c r="D58" s="91"/>
      <c r="E58" s="91"/>
      <c r="F58" s="91"/>
      <c r="G58" s="91"/>
      <c r="H58" s="91"/>
      <c r="I58" s="91"/>
      <c r="K58" s="31"/>
      <c r="L58" s="31"/>
      <c r="M58" s="31"/>
      <c r="N58" s="31"/>
      <c r="O58" s="31"/>
      <c r="P58" s="31"/>
    </row>
    <row r="59" spans="1:21" s="6" customFormat="1" ht="13.5" x14ac:dyDescent="0.25">
      <c r="B59" s="91"/>
      <c r="C59" s="91"/>
      <c r="D59" s="91"/>
      <c r="E59" s="91"/>
      <c r="F59" s="91"/>
      <c r="G59" s="91"/>
      <c r="H59" s="91"/>
      <c r="I59" s="91"/>
      <c r="K59" s="31"/>
      <c r="L59" s="31"/>
      <c r="M59" s="31"/>
      <c r="N59" s="31"/>
      <c r="O59" s="31"/>
      <c r="P59" s="31"/>
    </row>
    <row r="60" spans="1:21" s="6" customFormat="1" ht="13.5" x14ac:dyDescent="0.25">
      <c r="B60" s="36"/>
      <c r="C60" s="36"/>
      <c r="D60" s="36"/>
      <c r="E60" s="36"/>
      <c r="F60" s="36"/>
      <c r="G60" s="36"/>
      <c r="H60" s="36"/>
      <c r="I60" s="36"/>
      <c r="J60" s="2"/>
      <c r="K60" s="31"/>
      <c r="L60" s="31"/>
      <c r="M60" s="31"/>
      <c r="N60" s="31"/>
      <c r="O60" s="31"/>
      <c r="P60" s="31"/>
    </row>
    <row r="61" spans="1:21" s="6" customFormat="1" ht="13.5" x14ac:dyDescent="0.25">
      <c r="B61" s="91" t="s">
        <v>99</v>
      </c>
      <c r="C61" s="91"/>
      <c r="D61" s="91"/>
      <c r="E61" s="91"/>
      <c r="F61" s="91"/>
      <c r="G61" s="91"/>
      <c r="H61" s="91"/>
      <c r="I61" s="91"/>
      <c r="J61" s="2"/>
      <c r="K61" s="31"/>
      <c r="L61" s="31"/>
      <c r="M61" s="31"/>
      <c r="N61" s="31"/>
      <c r="O61" s="31"/>
      <c r="P61" s="31"/>
    </row>
    <row r="62" spans="1:21" s="6" customFormat="1" ht="13.5" x14ac:dyDescent="0.25">
      <c r="B62" s="91"/>
      <c r="C62" s="91"/>
      <c r="D62" s="91"/>
      <c r="E62" s="91"/>
      <c r="F62" s="91"/>
      <c r="G62" s="91"/>
      <c r="H62" s="91"/>
      <c r="I62" s="91"/>
      <c r="J62" s="2"/>
      <c r="K62" s="31"/>
      <c r="L62" s="31"/>
      <c r="M62" s="31"/>
      <c r="N62" s="31"/>
      <c r="O62" s="31"/>
      <c r="P62" s="31"/>
    </row>
    <row r="63" spans="1:21" s="6" customFormat="1" ht="13.5" x14ac:dyDescent="0.25">
      <c r="B63" s="89" t="s">
        <v>100</v>
      </c>
      <c r="C63" s="89"/>
      <c r="D63" s="89"/>
      <c r="E63" s="89"/>
      <c r="F63" s="89"/>
      <c r="G63" s="89"/>
      <c r="H63" s="89"/>
      <c r="I63" s="89"/>
      <c r="J63" s="2"/>
      <c r="K63" s="31"/>
      <c r="L63" s="31"/>
      <c r="M63" s="31"/>
      <c r="N63" s="31"/>
      <c r="O63" s="31"/>
      <c r="P63" s="31"/>
    </row>
    <row r="64" spans="1:21" ht="12" customHeight="1" x14ac:dyDescent="0.25">
      <c r="B64" s="89"/>
      <c r="C64" s="89"/>
      <c r="D64" s="89"/>
      <c r="E64" s="89"/>
      <c r="F64" s="89"/>
      <c r="G64" s="89"/>
      <c r="H64" s="89"/>
      <c r="I64" s="89"/>
      <c r="K64" s="8"/>
      <c r="L64" s="8"/>
      <c r="M64" s="8"/>
      <c r="N64" s="8"/>
      <c r="O64" s="8"/>
      <c r="P64" s="8"/>
    </row>
    <row r="65" spans="2:16" ht="12" customHeight="1" x14ac:dyDescent="0.25">
      <c r="B65" s="86" t="s">
        <v>101</v>
      </c>
      <c r="C65" s="86"/>
      <c r="D65" s="86"/>
      <c r="E65" s="86"/>
      <c r="F65" s="86"/>
      <c r="G65" s="86"/>
      <c r="H65" s="86"/>
      <c r="I65" s="86"/>
      <c r="K65" s="8"/>
      <c r="L65" s="8"/>
      <c r="M65" s="8"/>
      <c r="N65" s="8"/>
      <c r="O65" s="8"/>
      <c r="P65" s="8"/>
    </row>
    <row r="66" spans="2:16" ht="12" customHeight="1" x14ac:dyDescent="0.25">
      <c r="B66" s="86"/>
      <c r="C66" s="86"/>
      <c r="D66" s="86"/>
      <c r="E66" s="86"/>
      <c r="F66" s="86"/>
      <c r="G66" s="86"/>
      <c r="H66" s="86"/>
      <c r="I66" s="86"/>
      <c r="K66" s="8"/>
      <c r="L66" s="8"/>
      <c r="M66" s="8"/>
      <c r="N66" s="8"/>
      <c r="O66" s="8"/>
      <c r="P66" s="8"/>
    </row>
    <row r="67" spans="2:16" ht="12" customHeight="1" x14ac:dyDescent="0.25">
      <c r="B67" s="86"/>
      <c r="C67" s="86"/>
      <c r="D67" s="86"/>
      <c r="E67" s="86"/>
      <c r="F67" s="86"/>
      <c r="G67" s="86"/>
      <c r="H67" s="86"/>
      <c r="I67" s="86"/>
      <c r="K67" s="8"/>
      <c r="L67" s="8"/>
      <c r="M67" s="8"/>
      <c r="N67" s="8"/>
      <c r="O67" s="8"/>
      <c r="P67" s="8"/>
    </row>
    <row r="68" spans="2:16" ht="12" customHeight="1" x14ac:dyDescent="0.25">
      <c r="B68" s="87" t="s">
        <v>102</v>
      </c>
      <c r="C68" s="87"/>
      <c r="D68" s="87"/>
      <c r="E68" s="87"/>
      <c r="F68" s="87"/>
      <c r="G68" s="87"/>
      <c r="H68" s="87"/>
      <c r="I68" s="87"/>
      <c r="K68" s="8"/>
      <c r="L68" s="8"/>
      <c r="M68" s="8"/>
      <c r="N68" s="8"/>
      <c r="O68" s="8"/>
      <c r="P68" s="8"/>
    </row>
    <row r="69" spans="2:16" ht="12" customHeight="1" x14ac:dyDescent="0.25">
      <c r="B69" s="87"/>
      <c r="C69" s="87"/>
      <c r="D69" s="87"/>
      <c r="E69" s="87"/>
      <c r="F69" s="87"/>
      <c r="G69" s="87"/>
      <c r="H69" s="87"/>
      <c r="I69" s="87"/>
      <c r="K69" s="8"/>
      <c r="L69" s="8"/>
      <c r="M69" s="8"/>
      <c r="N69" s="8"/>
      <c r="O69" s="8"/>
      <c r="P69" s="8"/>
    </row>
    <row r="70" spans="2:16" ht="12" customHeight="1" x14ac:dyDescent="0.25">
      <c r="B70" s="87"/>
      <c r="C70" s="87"/>
      <c r="D70" s="87"/>
      <c r="E70" s="87"/>
      <c r="F70" s="87"/>
      <c r="G70" s="87"/>
      <c r="H70" s="87"/>
      <c r="I70" s="87"/>
      <c r="K70" s="8"/>
      <c r="L70" s="8"/>
      <c r="M70" s="8"/>
      <c r="N70" s="8"/>
      <c r="O70" s="8"/>
      <c r="P70" s="8"/>
    </row>
    <row r="71" spans="2:16" ht="12" customHeight="1" x14ac:dyDescent="0.25">
      <c r="B71" s="87"/>
      <c r="C71" s="87"/>
      <c r="D71" s="87"/>
      <c r="E71" s="87"/>
      <c r="F71" s="87"/>
      <c r="G71" s="87"/>
      <c r="H71" s="87"/>
      <c r="I71" s="87"/>
      <c r="K71" s="8"/>
      <c r="L71" s="8"/>
      <c r="M71" s="8"/>
      <c r="N71" s="8"/>
      <c r="O71" s="8"/>
      <c r="P71" s="8"/>
    </row>
    <row r="72" spans="2:16" ht="12" customHeight="1" x14ac:dyDescent="0.25">
      <c r="B72" s="87" t="s">
        <v>103</v>
      </c>
      <c r="C72" s="87"/>
      <c r="D72" s="87"/>
      <c r="E72" s="87"/>
      <c r="F72" s="87"/>
      <c r="G72" s="87"/>
      <c r="H72" s="87"/>
      <c r="I72" s="87"/>
      <c r="K72" s="8"/>
      <c r="L72" s="8"/>
      <c r="M72" s="8"/>
      <c r="N72" s="8"/>
      <c r="O72" s="8"/>
      <c r="P72" s="8"/>
    </row>
    <row r="73" spans="2:16" ht="12" customHeight="1" x14ac:dyDescent="0.25">
      <c r="B73" s="87"/>
      <c r="C73" s="87"/>
      <c r="D73" s="87"/>
      <c r="E73" s="87"/>
      <c r="F73" s="87"/>
      <c r="G73" s="87"/>
      <c r="H73" s="87"/>
      <c r="I73" s="87"/>
      <c r="K73" s="8"/>
      <c r="L73" s="8"/>
      <c r="M73" s="8"/>
      <c r="N73" s="8"/>
      <c r="O73" s="8"/>
      <c r="P73" s="8"/>
    </row>
    <row r="74" spans="2:16" ht="12" customHeight="1" x14ac:dyDescent="0.25">
      <c r="B74" s="87"/>
      <c r="C74" s="87"/>
      <c r="D74" s="87"/>
      <c r="E74" s="87"/>
      <c r="F74" s="87"/>
      <c r="G74" s="87"/>
      <c r="H74" s="87"/>
      <c r="I74" s="87"/>
      <c r="K74" s="8"/>
      <c r="L74" s="8"/>
      <c r="M74" s="8"/>
      <c r="N74" s="8"/>
      <c r="O74" s="8"/>
      <c r="P74" s="8"/>
    </row>
    <row r="75" spans="2:16" ht="12" customHeight="1" x14ac:dyDescent="0.25">
      <c r="B75" s="87"/>
      <c r="C75" s="87"/>
      <c r="D75" s="87"/>
      <c r="E75" s="87"/>
      <c r="F75" s="87"/>
      <c r="G75" s="87"/>
      <c r="H75" s="87"/>
      <c r="I75" s="87"/>
      <c r="K75" s="8"/>
      <c r="L75" s="8"/>
      <c r="M75" s="8"/>
      <c r="N75" s="8"/>
      <c r="O75" s="8"/>
      <c r="P75" s="8"/>
    </row>
    <row r="76" spans="2:16" ht="12.75" customHeight="1" x14ac:dyDescent="0.2">
      <c r="B76" s="87"/>
      <c r="C76" s="87"/>
      <c r="D76" s="87"/>
      <c r="E76" s="87"/>
      <c r="F76" s="87"/>
      <c r="G76" s="87"/>
      <c r="H76" s="87"/>
      <c r="I76" s="87"/>
    </row>
    <row r="77" spans="2:16" ht="12" customHeight="1" x14ac:dyDescent="0.2">
      <c r="B77" s="87"/>
      <c r="C77" s="87"/>
      <c r="D77" s="87"/>
      <c r="E77" s="87"/>
      <c r="F77" s="87"/>
      <c r="G77" s="87"/>
      <c r="H77" s="87"/>
      <c r="I77" s="87"/>
    </row>
    <row r="78" spans="2:16" x14ac:dyDescent="0.2">
      <c r="B78" s="87"/>
      <c r="C78" s="87"/>
      <c r="D78" s="87"/>
      <c r="E78" s="87"/>
      <c r="F78" s="87"/>
      <c r="G78" s="87"/>
      <c r="H78" s="87"/>
      <c r="I78" s="87"/>
    </row>
    <row r="79" spans="2:16" x14ac:dyDescent="0.2">
      <c r="B79" s="87"/>
      <c r="C79" s="87"/>
      <c r="D79" s="87"/>
      <c r="E79" s="87"/>
      <c r="F79" s="87"/>
      <c r="G79" s="87"/>
      <c r="H79" s="87"/>
      <c r="I79" s="87"/>
    </row>
    <row r="80" spans="2:16" x14ac:dyDescent="0.2">
      <c r="B80" s="87" t="s">
        <v>35</v>
      </c>
      <c r="C80" s="87"/>
      <c r="D80" s="87"/>
      <c r="E80" s="87"/>
      <c r="F80" s="87"/>
      <c r="G80" s="87"/>
      <c r="H80" s="87"/>
      <c r="I80" s="87"/>
    </row>
    <row r="81" spans="2:9" x14ac:dyDescent="0.2">
      <c r="B81" s="88" t="s">
        <v>104</v>
      </c>
      <c r="C81" s="88"/>
      <c r="D81" s="88"/>
      <c r="E81" s="88"/>
      <c r="F81" s="88"/>
      <c r="G81" s="88"/>
      <c r="H81" s="88"/>
      <c r="I81" s="88"/>
    </row>
    <row r="82" spans="2:9" x14ac:dyDescent="0.2">
      <c r="B82" s="88"/>
      <c r="C82" s="88"/>
      <c r="D82" s="88"/>
      <c r="E82" s="88"/>
      <c r="F82" s="88"/>
      <c r="G82" s="88"/>
      <c r="H82" s="88"/>
      <c r="I82" s="88"/>
    </row>
    <row r="83" spans="2:9" x14ac:dyDescent="0.2">
      <c r="B83" s="84" t="s">
        <v>105</v>
      </c>
      <c r="C83" s="84"/>
      <c r="D83" s="84"/>
      <c r="E83" s="84"/>
      <c r="F83" s="84"/>
      <c r="G83" s="84"/>
      <c r="H83" s="84"/>
      <c r="I83" s="84"/>
    </row>
    <row r="84" spans="2:9" ht="12" customHeight="1" x14ac:dyDescent="0.2">
      <c r="B84" s="84"/>
      <c r="C84" s="84"/>
      <c r="D84" s="84"/>
      <c r="E84" s="84"/>
      <c r="F84" s="84"/>
      <c r="G84" s="84"/>
      <c r="H84" s="84"/>
      <c r="I84" s="84"/>
    </row>
    <row r="85" spans="2:9" x14ac:dyDescent="0.2">
      <c r="B85" s="84"/>
      <c r="C85" s="84"/>
      <c r="D85" s="84"/>
      <c r="E85" s="84"/>
      <c r="F85" s="84"/>
      <c r="G85" s="84"/>
      <c r="H85" s="84"/>
      <c r="I85" s="84"/>
    </row>
    <row r="86" spans="2:9" x14ac:dyDescent="0.2">
      <c r="B86" s="84"/>
      <c r="C86" s="84"/>
      <c r="D86" s="84"/>
      <c r="E86" s="84"/>
      <c r="F86" s="84"/>
      <c r="G86" s="84"/>
      <c r="H86" s="84"/>
      <c r="I86" s="84"/>
    </row>
    <row r="87" spans="2:9" ht="12" customHeight="1" x14ac:dyDescent="0.2">
      <c r="B87" s="84"/>
      <c r="C87" s="84"/>
      <c r="D87" s="84"/>
      <c r="E87" s="84"/>
      <c r="F87" s="84"/>
      <c r="G87" s="84"/>
      <c r="H87" s="84"/>
      <c r="I87" s="84"/>
    </row>
    <row r="88" spans="2:9" ht="12" customHeight="1" x14ac:dyDescent="0.2">
      <c r="B88" s="84" t="s">
        <v>106</v>
      </c>
      <c r="C88" s="84"/>
      <c r="D88" s="84"/>
      <c r="E88" s="84"/>
      <c r="F88" s="84"/>
      <c r="G88" s="84"/>
      <c r="H88" s="84"/>
      <c r="I88" s="84"/>
    </row>
    <row r="89" spans="2:9" ht="12" customHeight="1" x14ac:dyDescent="0.2">
      <c r="B89" s="84"/>
      <c r="C89" s="84"/>
      <c r="D89" s="84"/>
      <c r="E89" s="84"/>
      <c r="F89" s="84"/>
      <c r="G89" s="84"/>
      <c r="H89" s="84"/>
      <c r="I89" s="84"/>
    </row>
    <row r="90" spans="2:9" x14ac:dyDescent="0.2">
      <c r="B90" s="84"/>
      <c r="C90" s="84"/>
      <c r="D90" s="84"/>
      <c r="E90" s="84"/>
      <c r="F90" s="84"/>
      <c r="G90" s="84"/>
      <c r="H90" s="84"/>
      <c r="I90" s="84"/>
    </row>
    <row r="91" spans="2:9" x14ac:dyDescent="0.2">
      <c r="B91" s="85" t="s">
        <v>107</v>
      </c>
      <c r="C91" s="85"/>
      <c r="D91" s="85"/>
      <c r="E91" s="85"/>
      <c r="F91" s="85"/>
      <c r="G91" s="85"/>
      <c r="H91" s="85"/>
      <c r="I91" s="85"/>
    </row>
    <row r="92" spans="2:9" x14ac:dyDescent="0.2">
      <c r="B92" s="85"/>
      <c r="C92" s="85"/>
      <c r="D92" s="85"/>
      <c r="E92" s="85"/>
      <c r="F92" s="85"/>
      <c r="G92" s="85"/>
      <c r="H92" s="85"/>
      <c r="I92" s="85"/>
    </row>
    <row r="93" spans="2:9" x14ac:dyDescent="0.2">
      <c r="B93" s="6"/>
      <c r="C93" s="6"/>
      <c r="D93" s="6"/>
      <c r="E93" s="6"/>
      <c r="F93" s="6"/>
      <c r="G93" s="6"/>
      <c r="H93" s="6"/>
      <c r="I93" s="6"/>
    </row>
    <row r="95" spans="2:9" x14ac:dyDescent="0.2">
      <c r="C95" s="37"/>
      <c r="D95" s="37"/>
      <c r="E95" s="37"/>
    </row>
    <row r="96" spans="2:9" x14ac:dyDescent="0.2">
      <c r="C96" s="37"/>
      <c r="D96" s="37"/>
      <c r="E96" s="37"/>
    </row>
    <row r="97" spans="3:6" x14ac:dyDescent="0.2">
      <c r="C97" s="37"/>
      <c r="D97" s="37"/>
      <c r="E97" s="37"/>
      <c r="F97" s="4"/>
    </row>
    <row r="98" spans="3:6" x14ac:dyDescent="0.2">
      <c r="C98" s="37"/>
      <c r="D98" s="37"/>
      <c r="E98" s="37"/>
      <c r="F98" s="4"/>
    </row>
    <row r="99" spans="3:6" x14ac:dyDescent="0.2">
      <c r="C99" s="37"/>
      <c r="D99" s="37"/>
      <c r="E99" s="37"/>
      <c r="F99" s="4"/>
    </row>
    <row r="100" spans="3:6" x14ac:dyDescent="0.2">
      <c r="C100" s="37"/>
      <c r="D100" s="37"/>
      <c r="E100" s="37"/>
      <c r="F100" s="4"/>
    </row>
    <row r="101" spans="3:6" x14ac:dyDescent="0.2">
      <c r="C101" s="37"/>
      <c r="D101" s="37"/>
      <c r="E101" s="37"/>
      <c r="F101" s="3"/>
    </row>
    <row r="102" spans="3:6" x14ac:dyDescent="0.2">
      <c r="C102" s="37"/>
      <c r="D102" s="37"/>
      <c r="E102" s="37"/>
    </row>
    <row r="103" spans="3:6" x14ac:dyDescent="0.2">
      <c r="C103" s="37"/>
      <c r="D103" s="37"/>
      <c r="E103" s="37"/>
    </row>
    <row r="104" spans="3:6" x14ac:dyDescent="0.2">
      <c r="C104" s="37"/>
      <c r="D104" s="37"/>
      <c r="E104" s="37"/>
    </row>
    <row r="105" spans="3:6" x14ac:dyDescent="0.2">
      <c r="C105" s="37"/>
      <c r="D105" s="37"/>
      <c r="E105" s="37"/>
    </row>
    <row r="106" spans="3:6" x14ac:dyDescent="0.2">
      <c r="C106" s="37"/>
      <c r="D106" s="37"/>
      <c r="E106" s="37"/>
    </row>
    <row r="107" spans="3:6" x14ac:dyDescent="0.2">
      <c r="C107" s="37"/>
      <c r="D107" s="37"/>
      <c r="E107" s="37"/>
    </row>
    <row r="108" spans="3:6" x14ac:dyDescent="0.2">
      <c r="C108" s="37"/>
      <c r="D108" s="37"/>
      <c r="E108" s="37"/>
    </row>
    <row r="109" spans="3:6" x14ac:dyDescent="0.2">
      <c r="C109" s="37"/>
      <c r="D109" s="37"/>
      <c r="E109" s="37"/>
    </row>
    <row r="110" spans="3:6" x14ac:dyDescent="0.2">
      <c r="C110" s="37"/>
      <c r="D110" s="37"/>
      <c r="E110" s="37"/>
    </row>
    <row r="111" spans="3:6" x14ac:dyDescent="0.2">
      <c r="C111" s="37"/>
      <c r="D111" s="37"/>
      <c r="E111" s="37"/>
    </row>
    <row r="112" spans="3:6" x14ac:dyDescent="0.2">
      <c r="C112" s="37"/>
      <c r="D112" s="37"/>
      <c r="E112" s="37"/>
    </row>
    <row r="113" spans="3:5" x14ac:dyDescent="0.2">
      <c r="C113" s="37"/>
      <c r="D113" s="37"/>
      <c r="E113" s="37"/>
    </row>
    <row r="114" spans="3:5" x14ac:dyDescent="0.2">
      <c r="C114" s="37"/>
      <c r="D114" s="37"/>
      <c r="E114" s="37"/>
    </row>
    <row r="115" spans="3:5" x14ac:dyDescent="0.2">
      <c r="C115" s="37"/>
      <c r="D115" s="37"/>
      <c r="E115" s="37"/>
    </row>
    <row r="116" spans="3:5" x14ac:dyDescent="0.2">
      <c r="C116" s="37"/>
      <c r="D116" s="37"/>
      <c r="E116" s="37"/>
    </row>
    <row r="117" spans="3:5" x14ac:dyDescent="0.2">
      <c r="C117" s="37"/>
      <c r="D117" s="37"/>
      <c r="E117" s="37"/>
    </row>
    <row r="118" spans="3:5" x14ac:dyDescent="0.2">
      <c r="C118" s="37"/>
      <c r="D118" s="37"/>
      <c r="E118" s="37"/>
    </row>
    <row r="119" spans="3:5" x14ac:dyDescent="0.2">
      <c r="C119" s="37"/>
      <c r="D119" s="37"/>
      <c r="E119" s="37"/>
    </row>
    <row r="120" spans="3:5" x14ac:dyDescent="0.2">
      <c r="C120" s="37"/>
      <c r="D120" s="37"/>
      <c r="E120" s="37"/>
    </row>
    <row r="121" spans="3:5" x14ac:dyDescent="0.2">
      <c r="C121" s="37"/>
      <c r="D121" s="37"/>
      <c r="E121" s="37"/>
    </row>
    <row r="122" spans="3:5" x14ac:dyDescent="0.2">
      <c r="C122" s="37"/>
      <c r="D122" s="37"/>
      <c r="E122" s="37"/>
    </row>
    <row r="123" spans="3:5" x14ac:dyDescent="0.2">
      <c r="C123" s="37"/>
      <c r="D123" s="37"/>
      <c r="E123" s="37"/>
    </row>
    <row r="124" spans="3:5" x14ac:dyDescent="0.2">
      <c r="C124" s="37"/>
      <c r="D124" s="37"/>
      <c r="E124" s="37"/>
    </row>
    <row r="125" spans="3:5" x14ac:dyDescent="0.2">
      <c r="C125" s="37"/>
      <c r="D125" s="37"/>
      <c r="E125" s="37"/>
    </row>
    <row r="126" spans="3:5" x14ac:dyDescent="0.2">
      <c r="C126" s="37"/>
      <c r="D126" s="37"/>
      <c r="E126" s="37"/>
    </row>
    <row r="127" spans="3:5" x14ac:dyDescent="0.2">
      <c r="C127" s="37"/>
      <c r="D127" s="37"/>
      <c r="E127" s="37"/>
    </row>
    <row r="128" spans="3:5" x14ac:dyDescent="0.2">
      <c r="C128" s="37"/>
      <c r="D128" s="37"/>
      <c r="E128" s="37"/>
    </row>
    <row r="129" spans="3:5" x14ac:dyDescent="0.2">
      <c r="C129" s="37"/>
      <c r="D129" s="37"/>
      <c r="E129" s="37"/>
    </row>
    <row r="130" spans="3:5" x14ac:dyDescent="0.2">
      <c r="C130" s="37"/>
      <c r="D130" s="37"/>
      <c r="E130" s="37"/>
    </row>
    <row r="131" spans="3:5" x14ac:dyDescent="0.2">
      <c r="C131" s="37"/>
      <c r="D131" s="37"/>
      <c r="E131" s="37"/>
    </row>
    <row r="132" spans="3:5" x14ac:dyDescent="0.2">
      <c r="C132" s="37"/>
      <c r="D132" s="37"/>
      <c r="E132" s="37"/>
    </row>
  </sheetData>
  <mergeCells count="14">
    <mergeCell ref="B63:I64"/>
    <mergeCell ref="C16:E16"/>
    <mergeCell ref="F16:H16"/>
    <mergeCell ref="B56:I57"/>
    <mergeCell ref="B58:I59"/>
    <mergeCell ref="B61:I62"/>
    <mergeCell ref="B88:I90"/>
    <mergeCell ref="B91:I92"/>
    <mergeCell ref="B65:I67"/>
    <mergeCell ref="B68:I71"/>
    <mergeCell ref="B72:I79"/>
    <mergeCell ref="B80:I80"/>
    <mergeCell ref="B81:I82"/>
    <mergeCell ref="B83:I87"/>
  </mergeCells>
  <hyperlinks>
    <hyperlink ref="A8" r:id="rId1"/>
    <hyperlink ref="A1" r:id="rId2" display="https://doi.org/10.1787/e726f46d-en"/>
    <hyperlink ref="A4" r:id="rId3"/>
  </hyperlinks>
  <printOptions horizontalCentered="1" verticalCentered="1"/>
  <pageMargins left="0.70866141732283472" right="0.70866141732283472" top="0.74803149606299213" bottom="0.74803149606299213" header="0.31496062992125984" footer="0.31496062992125984"/>
  <pageSetup scale="38" orientation="landscape" r:id="rId4"/>
  <headerFooter>
    <oddHeader>&amp;C&amp;F</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122"/>
  <sheetViews>
    <sheetView tabSelected="1" zoomScaleNormal="100" workbookViewId="0"/>
  </sheetViews>
  <sheetFormatPr defaultRowHeight="12.75" x14ac:dyDescent="0.2"/>
  <cols>
    <col min="15" max="15" width="9.140625" customWidth="1"/>
    <col min="16" max="16" width="2.140625" customWidth="1"/>
    <col min="19" max="20" width="9.140625" style="54"/>
    <col min="21" max="21" width="9.140625" style="54" customWidth="1"/>
    <col min="22" max="32" width="9.140625" style="54"/>
  </cols>
  <sheetData>
    <row r="1" spans="1:22" s="94" customFormat="1" x14ac:dyDescent="0.2">
      <c r="A1" s="93" t="s">
        <v>154</v>
      </c>
    </row>
    <row r="2" spans="1:22" s="94" customFormat="1" x14ac:dyDescent="0.2">
      <c r="A2" s="94" t="s">
        <v>155</v>
      </c>
      <c r="B2" s="94" t="s">
        <v>156</v>
      </c>
    </row>
    <row r="3" spans="1:22" s="94" customFormat="1" x14ac:dyDescent="0.2">
      <c r="A3" s="94" t="s">
        <v>157</v>
      </c>
    </row>
    <row r="4" spans="1:22" s="94" customFormat="1" x14ac:dyDescent="0.2">
      <c r="A4" s="93" t="s">
        <v>87</v>
      </c>
    </row>
    <row r="5" spans="1:22" s="94" customFormat="1" x14ac:dyDescent="0.2"/>
    <row r="8" spans="1:22" x14ac:dyDescent="0.2">
      <c r="A8" s="9"/>
      <c r="B8" s="9"/>
      <c r="C8" s="2"/>
      <c r="D8" s="2"/>
      <c r="E8" s="2"/>
      <c r="F8" s="2"/>
      <c r="G8" s="2"/>
      <c r="H8" s="2"/>
      <c r="I8" s="2"/>
      <c r="J8" s="2"/>
      <c r="K8" s="2"/>
      <c r="L8" s="15"/>
      <c r="M8" s="15"/>
      <c r="N8" s="15"/>
      <c r="O8" s="15"/>
      <c r="P8" s="2"/>
    </row>
    <row r="9" spans="1:22" x14ac:dyDescent="0.2">
      <c r="A9" s="9"/>
      <c r="B9" s="9"/>
      <c r="C9" s="16"/>
      <c r="D9" s="16"/>
      <c r="E9" s="16"/>
      <c r="F9" s="16"/>
      <c r="G9" s="16"/>
      <c r="H9" s="17"/>
      <c r="I9" s="16"/>
      <c r="J9" s="16"/>
      <c r="K9" s="16"/>
      <c r="L9" s="15"/>
      <c r="M9" s="15"/>
      <c r="N9" s="15"/>
      <c r="O9" s="15"/>
      <c r="P9" s="2"/>
    </row>
    <row r="10" spans="1:22" x14ac:dyDescent="0.2">
      <c r="A10" s="9"/>
      <c r="B10" s="9"/>
      <c r="C10" s="16"/>
      <c r="D10" s="16"/>
      <c r="E10" s="16"/>
      <c r="F10" s="16"/>
      <c r="G10" s="16"/>
      <c r="H10" s="17"/>
      <c r="I10" s="16"/>
      <c r="J10" s="16"/>
      <c r="K10" s="16"/>
      <c r="L10" s="15"/>
      <c r="M10" s="15"/>
      <c r="N10" s="15"/>
      <c r="O10" s="15"/>
      <c r="P10" s="2"/>
      <c r="Q10" s="83" t="s">
        <v>153</v>
      </c>
    </row>
    <row r="11" spans="1:22" x14ac:dyDescent="0.2">
      <c r="A11" s="9"/>
      <c r="B11" s="9"/>
      <c r="C11" s="49" t="s">
        <v>76</v>
      </c>
      <c r="D11" s="49" t="s">
        <v>77</v>
      </c>
      <c r="F11" s="49"/>
      <c r="G11" s="39" t="s">
        <v>76</v>
      </c>
      <c r="H11" s="49" t="s">
        <v>77</v>
      </c>
      <c r="J11" s="49"/>
      <c r="K11" s="42" t="s">
        <v>76</v>
      </c>
      <c r="L11" s="38" t="s">
        <v>77</v>
      </c>
      <c r="N11" s="38"/>
      <c r="O11" s="2"/>
      <c r="Q11" t="s">
        <v>150</v>
      </c>
    </row>
    <row r="12" spans="1:22" ht="67.5" x14ac:dyDescent="0.2">
      <c r="A12" s="9"/>
      <c r="B12" s="9"/>
      <c r="C12" s="19" t="s">
        <v>94</v>
      </c>
      <c r="D12" s="19" t="s">
        <v>94</v>
      </c>
      <c r="F12" s="19"/>
      <c r="G12" s="40" t="s">
        <v>95</v>
      </c>
      <c r="H12" s="19" t="s">
        <v>95</v>
      </c>
      <c r="J12" s="19"/>
      <c r="K12" s="40" t="s">
        <v>96</v>
      </c>
      <c r="L12" s="19" t="s">
        <v>96</v>
      </c>
      <c r="N12" s="2"/>
      <c r="S12" s="55"/>
      <c r="T12" s="55"/>
      <c r="U12" s="55"/>
      <c r="V12" s="55"/>
    </row>
    <row r="13" spans="1:22" ht="13.5" x14ac:dyDescent="0.25">
      <c r="A13" s="7"/>
      <c r="B13" s="29" t="s">
        <v>74</v>
      </c>
      <c r="C13" s="23">
        <f>VLOOKUP($B13,Tech,8,FALSE)</f>
        <v>16.565164433617539</v>
      </c>
      <c r="D13" s="23">
        <f>VLOOKUP($B13,Tech,9,FALSE)</f>
        <v>15.363128491620111</v>
      </c>
      <c r="F13" s="24"/>
      <c r="G13" s="23">
        <f>VLOOKUP($B13,Mixed,8,FALSE)</f>
        <v>43.339608016830915</v>
      </c>
      <c r="H13" s="23">
        <f>VLOOKUP($B13,Mixed,9,FALSE)</f>
        <v>58.100558659217882</v>
      </c>
      <c r="J13" s="24"/>
      <c r="K13" s="23">
        <f>VLOOKUP($B13,NonTech,8,FALSE)</f>
        <v>10.71863580998782</v>
      </c>
      <c r="L13" s="23">
        <f>VLOOKUP($B13,NonTech,9,FALSE)</f>
        <v>7.8212290502793298</v>
      </c>
      <c r="M13" s="52">
        <f t="shared" ref="M13:M45" si="0">K13/L13</f>
        <v>1.3704541499912999</v>
      </c>
      <c r="N13" s="14"/>
      <c r="S13" s="55"/>
      <c r="T13" s="55"/>
      <c r="U13" s="55"/>
      <c r="V13" s="55"/>
    </row>
    <row r="14" spans="1:22" ht="13.5" x14ac:dyDescent="0.25">
      <c r="A14" s="7"/>
      <c r="B14" s="13" t="s">
        <v>75</v>
      </c>
      <c r="C14" s="23">
        <f>VLOOKUP($B14,Tech,8,FALSE)</f>
        <v>22.103851598003427</v>
      </c>
      <c r="D14" s="23">
        <f>VLOOKUP($B14,Tech,9,FALSE)</f>
        <v>21.116928446771379</v>
      </c>
      <c r="F14" s="23"/>
      <c r="G14" s="23">
        <f>VLOOKUP($B14,Mixed,8,FALSE)</f>
        <v>38.977873798703719</v>
      </c>
      <c r="H14" s="23">
        <f>VLOOKUP($B14,Mixed,9,FALSE)</f>
        <v>65.095986038394415</v>
      </c>
      <c r="J14" s="24"/>
      <c r="K14" s="23">
        <f>VLOOKUP($B14,NonTech,8,FALSE)</f>
        <v>6.1089175296133504</v>
      </c>
      <c r="L14" s="23">
        <f>VLOOKUP($B14,NonTech,9,FALSE)</f>
        <v>2.7923211169284468</v>
      </c>
      <c r="M14" s="52">
        <f t="shared" si="0"/>
        <v>2.1877560902927811</v>
      </c>
      <c r="N14" s="14"/>
      <c r="S14" s="55"/>
      <c r="T14" s="55"/>
      <c r="U14" s="55"/>
      <c r="V14" s="55"/>
    </row>
    <row r="15" spans="1:22" ht="13.5" x14ac:dyDescent="0.25">
      <c r="A15" s="7"/>
      <c r="B15" s="29" t="s">
        <v>60</v>
      </c>
      <c r="C15" s="23">
        <f>VLOOKUP($B15,Tech,8,FALSE)</f>
        <v>19.027021253871624</v>
      </c>
      <c r="D15" s="23">
        <f>VLOOKUP($B15,Tech,9,FALSE)</f>
        <v>18.388429752066116</v>
      </c>
      <c r="F15" s="24"/>
      <c r="G15" s="23">
        <f>VLOOKUP($B15,Mixed,8,FALSE)</f>
        <v>38.90846950763644</v>
      </c>
      <c r="H15" s="23">
        <f>VLOOKUP($B15,Mixed,9,FALSE)</f>
        <v>63.223140495867767</v>
      </c>
      <c r="J15" s="24"/>
      <c r="K15" s="23">
        <f>VLOOKUP($B15,NonTech,8,FALSE)</f>
        <v>8.4641674676919791</v>
      </c>
      <c r="L15" s="23">
        <f>VLOOKUP($B15,NonTech,9,FALSE)</f>
        <v>2.6859504132231407</v>
      </c>
      <c r="M15" s="52">
        <f t="shared" si="0"/>
        <v>3.1512746572022445</v>
      </c>
      <c r="N15" s="14"/>
      <c r="Q15" s="1"/>
      <c r="R15" s="1"/>
      <c r="S15" s="55"/>
      <c r="T15" s="55"/>
      <c r="U15" s="55"/>
      <c r="V15" s="55"/>
    </row>
    <row r="16" spans="1:22" ht="13.5" x14ac:dyDescent="0.25">
      <c r="A16" s="7"/>
      <c r="B16" s="29" t="s">
        <v>71</v>
      </c>
      <c r="C16" s="23">
        <f>VLOOKUP($B16,Tech,8,FALSE)</f>
        <v>19.068681656223124</v>
      </c>
      <c r="D16" s="23">
        <f>VLOOKUP($B16,Tech,9,FALSE)</f>
        <v>15.056818181818182</v>
      </c>
      <c r="F16" s="24"/>
      <c r="G16" s="23">
        <f>VLOOKUP($B16,Mixed,8,FALSE)</f>
        <v>38.198795920874801</v>
      </c>
      <c r="H16" s="23">
        <f>VLOOKUP($B16,Mixed,9,FALSE)</f>
        <v>65.625</v>
      </c>
      <c r="J16" s="23"/>
      <c r="K16" s="23">
        <f>VLOOKUP($B16,NonTech,8,FALSE)</f>
        <v>6.6347217102838183</v>
      </c>
      <c r="L16" s="23">
        <f>VLOOKUP($B16,NonTech,9,FALSE)</f>
        <v>3.9772727272727271</v>
      </c>
      <c r="M16" s="52">
        <f t="shared" si="0"/>
        <v>1.6681586014427887</v>
      </c>
      <c r="N16" s="2"/>
      <c r="Q16" s="1"/>
      <c r="R16" s="1"/>
      <c r="S16" s="55"/>
      <c r="T16" s="55"/>
      <c r="U16" s="55"/>
      <c r="V16" s="55"/>
    </row>
    <row r="17" spans="1:22" ht="13.5" x14ac:dyDescent="0.25">
      <c r="A17" s="7"/>
      <c r="B17" s="73" t="s">
        <v>66</v>
      </c>
      <c r="C17" s="74">
        <f>VLOOKUP($B17,Data,2,FALSE)</f>
        <v>22.309875289646001</v>
      </c>
      <c r="D17" s="74">
        <f>-VLOOKUP($B17,Data,5,FALSE)</f>
        <v>22.222222222222001</v>
      </c>
      <c r="F17" s="23"/>
      <c r="G17" s="23">
        <f>VLOOKUP($B17,Data,3,FALSE)</f>
        <v>36.205056106641997</v>
      </c>
      <c r="H17" s="23">
        <f>-VLOOKUP($B17,Data,6,FALSE)</f>
        <v>40.972222222222001</v>
      </c>
      <c r="J17" s="23"/>
      <c r="K17" s="23">
        <f>VLOOKUP($B17,Data,4,FALSE)</f>
        <v>5.9595407326408001</v>
      </c>
      <c r="L17" s="23">
        <f>-VLOOKUP($B17,Data,7,FALSE)</f>
        <v>7.7932098765431999</v>
      </c>
      <c r="M17" s="52">
        <f t="shared" si="0"/>
        <v>0.76470938509925612</v>
      </c>
      <c r="N17" s="2"/>
      <c r="Q17" s="1"/>
      <c r="R17" s="1"/>
      <c r="S17" s="55"/>
      <c r="T17" s="55"/>
      <c r="U17" s="55"/>
      <c r="V17" s="55"/>
    </row>
    <row r="18" spans="1:22" ht="13.5" x14ac:dyDescent="0.25">
      <c r="A18" s="7"/>
      <c r="B18" s="27" t="s">
        <v>63</v>
      </c>
      <c r="C18" s="23">
        <f t="shared" ref="C18:C26" si="1">VLOOKUP($B18,Tech,8,FALSE)</f>
        <v>10.801991482214625</v>
      </c>
      <c r="D18" s="23">
        <f t="shared" ref="D18:D26" si="2">VLOOKUP($B18,Tech,9,FALSE)</f>
        <v>8.0051232788984947</v>
      </c>
      <c r="F18" s="24"/>
      <c r="G18" s="23">
        <f t="shared" ref="G18:G26" si="3">VLOOKUP($B18,Mixed,8,FALSE)</f>
        <v>36.144202507348091</v>
      </c>
      <c r="H18" s="23">
        <f t="shared" ref="H18:H26" si="4">VLOOKUP($B18,Mixed,9,FALSE)</f>
        <v>49.631764329170672</v>
      </c>
      <c r="J18" s="24"/>
      <c r="K18" s="23">
        <f t="shared" ref="K18:K26" si="5">VLOOKUP($B18,NonTech,8,FALSE)</f>
        <v>14.245096274968509</v>
      </c>
      <c r="L18" s="23">
        <f t="shared" ref="L18:L26" si="6">VLOOKUP($B18,NonTech,9,FALSE)</f>
        <v>12.808197246237594</v>
      </c>
      <c r="M18" s="52">
        <f t="shared" si="0"/>
        <v>1.1121858916681662</v>
      </c>
      <c r="N18" s="5"/>
      <c r="Q18" s="1"/>
      <c r="R18" s="1"/>
      <c r="S18" s="55"/>
      <c r="T18" s="55"/>
      <c r="U18" s="55"/>
      <c r="V18" s="55"/>
    </row>
    <row r="19" spans="1:22" ht="13.5" x14ac:dyDescent="0.25">
      <c r="A19" s="7"/>
      <c r="B19" s="27" t="s">
        <v>72</v>
      </c>
      <c r="C19" s="23">
        <f t="shared" si="1"/>
        <v>10.393397865475304</v>
      </c>
      <c r="D19" s="23">
        <f t="shared" si="2"/>
        <v>7.3934837092731822</v>
      </c>
      <c r="F19" s="23"/>
      <c r="G19" s="23">
        <f t="shared" si="3"/>
        <v>36.013899230578303</v>
      </c>
      <c r="H19" s="23">
        <f t="shared" si="4"/>
        <v>70.050125313283203</v>
      </c>
      <c r="J19" s="24"/>
      <c r="K19" s="23">
        <f t="shared" si="5"/>
        <v>14.426656738644825</v>
      </c>
      <c r="L19" s="23">
        <f t="shared" si="6"/>
        <v>8.3959899749373434</v>
      </c>
      <c r="M19" s="52">
        <f t="shared" si="0"/>
        <v>1.7182794145430702</v>
      </c>
      <c r="N19" s="2"/>
      <c r="Q19" s="1"/>
      <c r="R19" s="1"/>
      <c r="S19" s="55"/>
      <c r="T19" s="55"/>
      <c r="U19" s="55"/>
      <c r="V19" s="55"/>
    </row>
    <row r="20" spans="1:22" ht="13.5" x14ac:dyDescent="0.25">
      <c r="A20" s="7"/>
      <c r="B20" s="27" t="s">
        <v>62</v>
      </c>
      <c r="C20" s="23">
        <f t="shared" si="1"/>
        <v>10.901094788060259</v>
      </c>
      <c r="D20" s="23">
        <f t="shared" si="2"/>
        <v>16.055045871559635</v>
      </c>
      <c r="F20" s="23"/>
      <c r="G20" s="23">
        <f t="shared" si="3"/>
        <v>35.594647702816509</v>
      </c>
      <c r="H20" s="23">
        <f t="shared" si="4"/>
        <v>61.926605504587151</v>
      </c>
      <c r="J20" s="24"/>
      <c r="K20" s="23">
        <f t="shared" si="5"/>
        <v>10.713951529896136</v>
      </c>
      <c r="L20" s="23">
        <f t="shared" si="6"/>
        <v>5.9633027522935782</v>
      </c>
      <c r="M20" s="52">
        <f t="shared" si="0"/>
        <v>1.7966472565518135</v>
      </c>
      <c r="N20" s="14"/>
      <c r="Q20" s="1"/>
      <c r="R20" s="1"/>
      <c r="S20" s="55"/>
      <c r="T20" s="55"/>
      <c r="U20" s="55"/>
      <c r="V20" s="55"/>
    </row>
    <row r="21" spans="1:22" ht="13.5" x14ac:dyDescent="0.25">
      <c r="A21" s="7"/>
      <c r="B21" s="29" t="s">
        <v>73</v>
      </c>
      <c r="C21" s="23">
        <f t="shared" si="1"/>
        <v>7.7098193959629686</v>
      </c>
      <c r="D21" s="23">
        <f t="shared" si="2"/>
        <v>9.8245614035087723</v>
      </c>
      <c r="F21" s="23"/>
      <c r="G21" s="23">
        <f t="shared" si="3"/>
        <v>33.904993170435574</v>
      </c>
      <c r="H21" s="23">
        <f t="shared" si="4"/>
        <v>61.754385964912281</v>
      </c>
      <c r="J21" s="24"/>
      <c r="K21" s="23">
        <f t="shared" si="5"/>
        <v>14.691151919866444</v>
      </c>
      <c r="L21" s="23">
        <f t="shared" si="6"/>
        <v>9.8245614035087723</v>
      </c>
      <c r="M21" s="52">
        <f t="shared" si="0"/>
        <v>1.4953493918435488</v>
      </c>
      <c r="N21" s="13"/>
      <c r="Q21" s="1"/>
      <c r="R21" s="1"/>
      <c r="S21" s="55"/>
      <c r="T21" s="55"/>
      <c r="U21" s="55"/>
      <c r="V21" s="55"/>
    </row>
    <row r="22" spans="1:22" ht="13.5" x14ac:dyDescent="0.25">
      <c r="A22" s="7"/>
      <c r="B22" s="29" t="s">
        <v>90</v>
      </c>
      <c r="C22" s="23">
        <f t="shared" si="1"/>
        <v>15.201005025125628</v>
      </c>
      <c r="D22" s="23">
        <f t="shared" si="2"/>
        <v>8.8888888888888893</v>
      </c>
      <c r="F22" s="23"/>
      <c r="G22" s="23">
        <f t="shared" si="3"/>
        <v>33.668341708542712</v>
      </c>
      <c r="H22" s="23">
        <f t="shared" si="4"/>
        <v>62.222222222222221</v>
      </c>
      <c r="J22" s="24"/>
      <c r="K22" s="23">
        <f t="shared" si="5"/>
        <v>5.4020100502512562</v>
      </c>
      <c r="L22" s="23">
        <f t="shared" si="6"/>
        <v>2.2222222222222223</v>
      </c>
      <c r="M22" s="52">
        <f t="shared" si="0"/>
        <v>2.4309045226130652</v>
      </c>
      <c r="N22" s="14"/>
      <c r="Q22" s="1"/>
      <c r="R22" s="1"/>
      <c r="S22" s="55"/>
      <c r="T22" s="55"/>
      <c r="U22" s="55"/>
      <c r="V22" s="55"/>
    </row>
    <row r="23" spans="1:22" ht="13.5" x14ac:dyDescent="0.25">
      <c r="A23" s="7"/>
      <c r="B23" s="29" t="s">
        <v>61</v>
      </c>
      <c r="C23" s="23">
        <f t="shared" si="1"/>
        <v>13.165021803993573</v>
      </c>
      <c r="D23" s="23">
        <f t="shared" si="2"/>
        <v>8.8619402985074629</v>
      </c>
      <c r="F23" s="23"/>
      <c r="G23" s="23">
        <f t="shared" si="3"/>
        <v>33.55978884553592</v>
      </c>
      <c r="H23" s="23">
        <f t="shared" si="4"/>
        <v>73.507462686567166</v>
      </c>
      <c r="J23" s="23"/>
      <c r="K23" s="23">
        <f t="shared" si="5"/>
        <v>24.810649529492771</v>
      </c>
      <c r="L23" s="23">
        <f t="shared" si="6"/>
        <v>11.940298507462686</v>
      </c>
      <c r="M23" s="52">
        <f t="shared" si="0"/>
        <v>2.0778918980950198</v>
      </c>
      <c r="N23" s="2"/>
      <c r="Q23" s="1"/>
      <c r="R23" s="1"/>
      <c r="S23" s="55"/>
      <c r="T23" s="55"/>
      <c r="U23" s="55"/>
      <c r="V23" s="55"/>
    </row>
    <row r="24" spans="1:22" ht="13.5" x14ac:dyDescent="0.25">
      <c r="A24" s="7"/>
      <c r="B24" s="29" t="s">
        <v>68</v>
      </c>
      <c r="C24" s="23">
        <f t="shared" si="1"/>
        <v>10.896708286038592</v>
      </c>
      <c r="D24" s="23">
        <f t="shared" si="2"/>
        <v>13.793103448275861</v>
      </c>
      <c r="F24" s="23"/>
      <c r="G24" s="23">
        <f t="shared" si="3"/>
        <v>32.633371169125994</v>
      </c>
      <c r="H24" s="23">
        <f t="shared" si="4"/>
        <v>51.724137931034484</v>
      </c>
      <c r="J24" s="24"/>
      <c r="K24" s="23">
        <f t="shared" si="5"/>
        <v>19.35300794551646</v>
      </c>
      <c r="L24" s="23">
        <f t="shared" si="6"/>
        <v>16.091954022988507</v>
      </c>
      <c r="M24" s="52">
        <f t="shared" si="0"/>
        <v>1.2026512080428085</v>
      </c>
      <c r="N24" s="14"/>
      <c r="Q24" s="1"/>
      <c r="R24" s="1"/>
      <c r="S24" s="55"/>
      <c r="T24" s="55"/>
      <c r="U24" s="55"/>
      <c r="V24" s="55"/>
    </row>
    <row r="25" spans="1:22" ht="13.5" x14ac:dyDescent="0.25">
      <c r="A25" s="7"/>
      <c r="B25" s="14" t="s">
        <v>58</v>
      </c>
      <c r="C25" s="23">
        <f t="shared" si="1"/>
        <v>16.75119814177766</v>
      </c>
      <c r="D25" s="23">
        <f t="shared" si="2"/>
        <v>17.639521640091115</v>
      </c>
      <c r="F25" s="23"/>
      <c r="G25" s="23">
        <f t="shared" si="3"/>
        <v>31.775749022375116</v>
      </c>
      <c r="H25" s="23">
        <f t="shared" si="4"/>
        <v>61.830865603644646</v>
      </c>
      <c r="J25" s="24"/>
      <c r="K25" s="23">
        <f t="shared" si="5"/>
        <v>13.803622357472584</v>
      </c>
      <c r="L25" s="23">
        <f t="shared" si="6"/>
        <v>11.560364464692482</v>
      </c>
      <c r="M25" s="52">
        <f t="shared" si="0"/>
        <v>1.1940473329912247</v>
      </c>
      <c r="N25" s="14"/>
      <c r="Q25" s="1"/>
      <c r="R25" s="1"/>
    </row>
    <row r="26" spans="1:22" ht="13.5" x14ac:dyDescent="0.25">
      <c r="A26" s="7"/>
      <c r="B26" s="29" t="s">
        <v>67</v>
      </c>
      <c r="C26" s="23">
        <f t="shared" si="1"/>
        <v>11.163558777108786</v>
      </c>
      <c r="D26" s="23">
        <f t="shared" si="2"/>
        <v>13.726556129382987</v>
      </c>
      <c r="F26" s="23"/>
      <c r="G26" s="23">
        <f t="shared" si="3"/>
        <v>30.518208920325012</v>
      </c>
      <c r="H26" s="23">
        <f t="shared" si="4"/>
        <v>58.521337319923894</v>
      </c>
      <c r="J26" s="24"/>
      <c r="K26" s="23">
        <f t="shared" si="5"/>
        <v>14.723504997954054</v>
      </c>
      <c r="L26" s="23">
        <f t="shared" si="6"/>
        <v>9.6493612394672468</v>
      </c>
      <c r="M26" s="52">
        <f t="shared" si="0"/>
        <v>1.5258528137316327</v>
      </c>
      <c r="N26" s="2"/>
      <c r="Q26" s="1"/>
      <c r="R26" s="1"/>
    </row>
    <row r="27" spans="1:22" ht="13.5" x14ac:dyDescent="0.25">
      <c r="A27" s="7"/>
      <c r="B27" s="73" t="s">
        <v>48</v>
      </c>
      <c r="C27" s="74">
        <f>VLOOKUP($B27,Data,2,FALSE)</f>
        <v>4.7929351804801001</v>
      </c>
      <c r="D27" s="74">
        <f>-VLOOKUP($B27,Data,5,FALSE)</f>
        <v>4.7537106790196004</v>
      </c>
      <c r="F27" s="23"/>
      <c r="G27" s="23">
        <f>VLOOKUP($B27,Data,3,FALSE)</f>
        <v>30.346780892361998</v>
      </c>
      <c r="H27" s="23">
        <f>-VLOOKUP($B27,Data,6,FALSE)</f>
        <v>54.765519137638002</v>
      </c>
      <c r="J27" s="23"/>
      <c r="K27" s="23">
        <f>VLOOKUP($B27,Data,4,FALSE)</f>
        <v>36.149800141260002</v>
      </c>
      <c r="L27" s="23">
        <f>-VLOOKUP($B27,Data,7,FALSE)</f>
        <v>25.528489734994</v>
      </c>
      <c r="M27" s="52">
        <f t="shared" si="0"/>
        <v>1.4160571391619183</v>
      </c>
      <c r="N27" s="2"/>
      <c r="Q27" s="1"/>
      <c r="R27" s="1"/>
    </row>
    <row r="28" spans="1:22" ht="13.5" x14ac:dyDescent="0.25">
      <c r="A28" s="7"/>
      <c r="B28" s="30" t="s">
        <v>64</v>
      </c>
      <c r="C28" s="23">
        <f>VLOOKUP($B28,Tech,8,FALSE)</f>
        <v>14.210904064435525</v>
      </c>
      <c r="D28" s="23">
        <f>VLOOKUP($B28,Tech,9,FALSE)</f>
        <v>15.449202350965574</v>
      </c>
      <c r="F28" s="24"/>
      <c r="G28" s="23">
        <f>VLOOKUP($B28,Mixed,8,FALSE)</f>
        <v>29.138644479296811</v>
      </c>
      <c r="H28" s="23">
        <f>VLOOKUP($B28,Mixed,9,FALSE)</f>
        <v>63.727959697732992</v>
      </c>
      <c r="J28" s="23"/>
      <c r="K28" s="23">
        <f>VLOOKUP($B28,NonTech,8,FALSE)</f>
        <v>9.7663414763816156</v>
      </c>
      <c r="L28" s="23">
        <f>VLOOKUP($B28,NonTech,9,FALSE)</f>
        <v>5.1217464315701093</v>
      </c>
      <c r="M28" s="52">
        <f t="shared" si="0"/>
        <v>1.9068381472738531</v>
      </c>
      <c r="N28" s="14"/>
      <c r="Q28" s="1"/>
      <c r="R28" s="1"/>
    </row>
    <row r="29" spans="1:22" ht="13.5" x14ac:dyDescent="0.25">
      <c r="A29" s="7"/>
      <c r="B29" s="29" t="s">
        <v>57</v>
      </c>
      <c r="C29" s="23">
        <f>VLOOKUP($B29,Tech,8,FALSE)</f>
        <v>8.3896982310093655</v>
      </c>
      <c r="D29" s="23">
        <f>VLOOKUP($B29,Tech,9,FALSE)</f>
        <v>9.8550724637681171</v>
      </c>
      <c r="F29" s="24"/>
      <c r="G29" s="23">
        <f>VLOOKUP($B29,Mixed,8,FALSE)</f>
        <v>27.016129032258064</v>
      </c>
      <c r="H29" s="23">
        <f>VLOOKUP($B29,Mixed,9,FALSE)</f>
        <v>53.04347826086957</v>
      </c>
      <c r="J29" s="24"/>
      <c r="K29" s="23">
        <f>VLOOKUP($B29,NonTech,8,FALSE)</f>
        <v>12.174817898022892</v>
      </c>
      <c r="L29" s="23">
        <f>VLOOKUP($B29,NonTech,9,FALSE)</f>
        <v>7.8260869565217401</v>
      </c>
      <c r="M29" s="52">
        <f t="shared" si="0"/>
        <v>1.5556711758584805</v>
      </c>
      <c r="N29" s="14"/>
      <c r="Q29" s="1"/>
      <c r="R29" s="1"/>
    </row>
    <row r="30" spans="1:22" ht="13.5" x14ac:dyDescent="0.25">
      <c r="A30" s="7"/>
      <c r="B30" s="75" t="s">
        <v>56</v>
      </c>
      <c r="C30" s="74">
        <f>VLOOKUP($B30,Data,2,FALSE)</f>
        <v>14.451846299481</v>
      </c>
      <c r="D30" s="74">
        <f>-VLOOKUP($B30,Data,5,FALSE)</f>
        <v>21.195958786590001</v>
      </c>
      <c r="F30" s="24"/>
      <c r="G30" s="23">
        <f>VLOOKUP($B30,Data,3,FALSE)</f>
        <v>26.011890571752001</v>
      </c>
      <c r="H30" s="23">
        <f>-VLOOKUP($B30,Data,6,FALSE)</f>
        <v>32.369746164543002</v>
      </c>
      <c r="J30" s="23"/>
      <c r="K30" s="23">
        <f>VLOOKUP($B30,Data,4,FALSE)</f>
        <v>19.435488604010999</v>
      </c>
      <c r="L30" s="23">
        <f>-VLOOKUP($B30,Data,7,FALSE)</f>
        <v>15.437878940013</v>
      </c>
      <c r="M30" s="52">
        <f t="shared" si="0"/>
        <v>1.2589481158345339</v>
      </c>
      <c r="N30" s="2"/>
      <c r="Q30" s="1"/>
      <c r="R30" s="1"/>
    </row>
    <row r="31" spans="1:22" ht="13.5" x14ac:dyDescent="0.25">
      <c r="A31" s="7"/>
      <c r="B31" s="29" t="s">
        <v>69</v>
      </c>
      <c r="C31" s="23">
        <f>VLOOKUP($B31,Tech,8,FALSE)</f>
        <v>17.050425972829842</v>
      </c>
      <c r="D31" s="23">
        <f>VLOOKUP($B31,Tech,9,FALSE)</f>
        <v>19.05564924114671</v>
      </c>
      <c r="F31" s="24"/>
      <c r="G31" s="23">
        <f>VLOOKUP($B31,Mixed,8,FALSE)</f>
        <v>24.671885793230487</v>
      </c>
      <c r="H31" s="23">
        <f>VLOOKUP($B31,Mixed,9,FALSE)</f>
        <v>50.590219224283302</v>
      </c>
      <c r="J31" s="23"/>
      <c r="K31" s="23">
        <f>VLOOKUP($B31,NonTech,8,FALSE)</f>
        <v>11.656688924706424</v>
      </c>
      <c r="L31" s="23">
        <f>VLOOKUP($B31,NonTech,9,FALSE)</f>
        <v>9.6121416526138272</v>
      </c>
      <c r="M31" s="52">
        <f t="shared" si="0"/>
        <v>1.2127046547984053</v>
      </c>
      <c r="N31" s="2"/>
      <c r="Q31" s="1"/>
      <c r="R31" s="1"/>
    </row>
    <row r="32" spans="1:22" ht="13.5" x14ac:dyDescent="0.25">
      <c r="A32" s="7"/>
      <c r="B32" s="29" t="s">
        <v>70</v>
      </c>
      <c r="C32" s="23">
        <f>VLOOKUP($B32,Tech,8,FALSE)</f>
        <v>27.328016755276302</v>
      </c>
      <c r="D32" s="23">
        <f>VLOOKUP($B32,Tech,9,FALSE)</f>
        <v>26.536885245901637</v>
      </c>
      <c r="F32" s="24"/>
      <c r="G32" s="23">
        <f>VLOOKUP($B32,Mixed,8,FALSE)</f>
        <v>24.190430159497343</v>
      </c>
      <c r="H32" s="23">
        <f>VLOOKUP($B32,Mixed,9,FALSE)</f>
        <v>44.159836065573771</v>
      </c>
      <c r="J32" s="24"/>
      <c r="K32" s="23">
        <f>VLOOKUP($B32,NonTech,8,FALSE)</f>
        <v>7.4109875946511998</v>
      </c>
      <c r="L32" s="23">
        <f>VLOOKUP($B32,NonTech,9,FALSE)</f>
        <v>7.581967213114754</v>
      </c>
      <c r="M32" s="52">
        <f t="shared" si="0"/>
        <v>0.97744917464588799</v>
      </c>
      <c r="N32" s="2"/>
    </row>
    <row r="33" spans="1:17" ht="13.5" x14ac:dyDescent="0.25">
      <c r="A33" s="7"/>
      <c r="B33" s="29" t="s">
        <v>37</v>
      </c>
      <c r="C33" s="23">
        <f>VLOOKUP($B33,Tech,8,FALSE)</f>
        <v>15.803382663847781</v>
      </c>
      <c r="D33" s="23">
        <f>VLOOKUP($B33,Tech,9,FALSE)</f>
        <v>20.325203252032519</v>
      </c>
      <c r="F33" s="23"/>
      <c r="G33" s="23">
        <f>VLOOKUP($B33,Mixed,8,FALSE)</f>
        <v>23.586152219873149</v>
      </c>
      <c r="H33" s="23">
        <f>VLOOKUP($B33,Mixed,9,FALSE)</f>
        <v>63.821138211382113</v>
      </c>
      <c r="J33" s="23"/>
      <c r="K33" s="23">
        <f>VLOOKUP($B33,NonTech,8,FALSE)</f>
        <v>9.7780126849894291</v>
      </c>
      <c r="L33" s="23">
        <f>VLOOKUP($B33,NonTech,9,FALSE)</f>
        <v>8.1300813008130071</v>
      </c>
      <c r="M33" s="52">
        <f t="shared" si="0"/>
        <v>1.2026955602536999</v>
      </c>
      <c r="N33" s="14"/>
    </row>
    <row r="34" spans="1:17" ht="13.5" x14ac:dyDescent="0.25">
      <c r="A34" s="7"/>
      <c r="B34" s="27" t="s">
        <v>59</v>
      </c>
      <c r="C34" s="23">
        <f>VLOOKUP($B34,Tech,8,FALSE)</f>
        <v>13.276981273058421</v>
      </c>
      <c r="D34" s="23">
        <f>VLOOKUP($B34,Tech,9,FALSE)</f>
        <v>20.134228187919462</v>
      </c>
      <c r="F34" s="24"/>
      <c r="G34" s="23">
        <f>VLOOKUP($B34,Mixed,8,FALSE)</f>
        <v>22.164105916966328</v>
      </c>
      <c r="H34" s="23">
        <f>VLOOKUP($B34,Mixed,9,FALSE)</f>
        <v>50.251677852348998</v>
      </c>
      <c r="J34" s="23"/>
      <c r="K34" s="23">
        <f>VLOOKUP($B34,NonTech,8,FALSE)</f>
        <v>9.1533180778032026</v>
      </c>
      <c r="L34" s="23">
        <f>VLOOKUP($B34,NonTech,9,FALSE)</f>
        <v>7.0469798657718119</v>
      </c>
      <c r="M34" s="52">
        <f t="shared" si="0"/>
        <v>1.2988994224692163</v>
      </c>
      <c r="N34" s="14"/>
    </row>
    <row r="35" spans="1:17" ht="13.5" x14ac:dyDescent="0.25">
      <c r="A35" s="7"/>
      <c r="B35" s="75" t="s">
        <v>47</v>
      </c>
      <c r="C35" s="74">
        <f>VLOOKUP($B35,Data,2,FALSE)</f>
        <v>14.046869048853999</v>
      </c>
      <c r="D35" s="74">
        <f>-VLOOKUP($B35,Data,5,FALSE)</f>
        <v>17.577853156899</v>
      </c>
      <c r="F35" s="24"/>
      <c r="G35" s="23">
        <f>VLOOKUP($B35,Data,3,FALSE)</f>
        <v>19.664948763064999</v>
      </c>
      <c r="H35" s="23">
        <f>-VLOOKUP($B35,Data,6,FALSE)</f>
        <v>49.257829065506002</v>
      </c>
      <c r="J35" s="23"/>
      <c r="K35" s="23">
        <f>VLOOKUP($B35,Data,4,FALSE)</f>
        <v>14.478570501105001</v>
      </c>
      <c r="L35" s="23">
        <f>-VLOOKUP($B35,Data,7,FALSE)</f>
        <v>13.071358314376999</v>
      </c>
      <c r="M35" s="52">
        <f t="shared" si="0"/>
        <v>1.1076561557631106</v>
      </c>
      <c r="N35" s="2"/>
    </row>
    <row r="36" spans="1:17" ht="13.5" x14ac:dyDescent="0.25">
      <c r="A36" s="7"/>
      <c r="B36" s="76" t="s">
        <v>55</v>
      </c>
      <c r="C36" s="74">
        <f>VLOOKUP($B36,Data,2,FALSE)</f>
        <v>8.7285491419657006</v>
      </c>
      <c r="D36" s="74">
        <f>-VLOOKUP($B36,Data,5,FALSE)</f>
        <v>14.364640883978</v>
      </c>
      <c r="F36" s="24"/>
      <c r="G36" s="23">
        <f>VLOOKUP($B36,Data,3,FALSE)</f>
        <v>19.196567862715</v>
      </c>
      <c r="H36" s="23">
        <f>-VLOOKUP($B36,Data,6,FALSE)</f>
        <v>38.121546961325997</v>
      </c>
      <c r="J36" s="24"/>
      <c r="K36" s="23">
        <f>VLOOKUP($B36,Data,4,FALSE)</f>
        <v>14.687987519501</v>
      </c>
      <c r="L36" s="23">
        <f>-VLOOKUP($B36,Data,7,FALSE)</f>
        <v>11.049723756905999</v>
      </c>
      <c r="M36" s="52">
        <f t="shared" si="0"/>
        <v>1.3292628705148499</v>
      </c>
      <c r="N36" s="13"/>
    </row>
    <row r="37" spans="1:17" ht="13.5" x14ac:dyDescent="0.25">
      <c r="A37" s="21"/>
      <c r="B37" s="27" t="s">
        <v>65</v>
      </c>
      <c r="C37" s="23">
        <f>VLOOKUP($B37,Tech,8,FALSE)</f>
        <v>11.124121779859484</v>
      </c>
      <c r="D37" s="23">
        <f>VLOOKUP($B37,Tech,9,FALSE)</f>
        <v>17.058823529411764</v>
      </c>
      <c r="F37" s="24"/>
      <c r="G37" s="23">
        <f>VLOOKUP($B37,Mixed,8,FALSE)</f>
        <v>18.337236533957846</v>
      </c>
      <c r="H37" s="23">
        <f>VLOOKUP($B37,Mixed,9,FALSE)</f>
        <v>60</v>
      </c>
      <c r="J37" s="23"/>
      <c r="K37" s="23">
        <f>VLOOKUP($B37,NonTech,8,FALSE)</f>
        <v>8.6651053864168617</v>
      </c>
      <c r="L37" s="23">
        <f>VLOOKUP($B37,NonTech,9,FALSE)</f>
        <v>5.2941176470588234</v>
      </c>
      <c r="M37" s="52">
        <f t="shared" si="0"/>
        <v>1.6367421285454073</v>
      </c>
      <c r="N37" s="14"/>
    </row>
    <row r="38" spans="1:17" ht="13.5" x14ac:dyDescent="0.25">
      <c r="A38" s="7"/>
      <c r="B38" s="76" t="s">
        <v>54</v>
      </c>
      <c r="C38" s="74">
        <f>VLOOKUP($B38,Data,2,FALSE)</f>
        <v>9.6121350824491998</v>
      </c>
      <c r="D38" s="74">
        <f>-VLOOKUP($B38,Data,5,FALSE)</f>
        <v>9.1486109904840998</v>
      </c>
      <c r="F38" s="24"/>
      <c r="G38" s="23">
        <f>VLOOKUP($B38,Data,3,FALSE)</f>
        <v>17.891934340971002</v>
      </c>
      <c r="H38" s="23">
        <f>-VLOOKUP($B38,Data,6,FALSE)</f>
        <v>37.325902845339002</v>
      </c>
      <c r="J38" s="24"/>
      <c r="K38" s="23">
        <f>VLOOKUP($B38,Data,4,FALSE)</f>
        <v>16.559462118193998</v>
      </c>
      <c r="L38" s="23">
        <f>-VLOOKUP($B38,Data,7,FALSE)</f>
        <v>15.892925284104001</v>
      </c>
      <c r="M38" s="52">
        <f t="shared" si="0"/>
        <v>1.0419392164862602</v>
      </c>
      <c r="N38" s="13"/>
    </row>
    <row r="39" spans="1:17" ht="13.5" x14ac:dyDescent="0.25">
      <c r="A39" s="7"/>
      <c r="B39" s="29" t="s">
        <v>43</v>
      </c>
      <c r="C39" s="23">
        <f t="shared" ref="C39:C44" si="7">VLOOKUP($B39,Tech,8,FALSE)</f>
        <v>26.219512195121951</v>
      </c>
      <c r="D39" s="23">
        <f t="shared" ref="D39:D44" si="8">VLOOKUP($B39,Tech,9,FALSE)</f>
        <v>27.358490566037734</v>
      </c>
      <c r="F39" s="24"/>
      <c r="G39" s="23">
        <f t="shared" ref="G39:G44" si="9">VLOOKUP($B39,Mixed,8,FALSE)</f>
        <v>17.100886917960089</v>
      </c>
      <c r="H39" s="23">
        <f t="shared" ref="H39:H44" si="10">VLOOKUP($B39,Mixed,9,FALSE)</f>
        <v>54.716981132075468</v>
      </c>
      <c r="J39" s="23"/>
      <c r="K39" s="23">
        <f t="shared" ref="K39:K44" si="11">VLOOKUP($B39,NonTech,8,FALSE)</f>
        <v>3.270509977827051</v>
      </c>
      <c r="L39" s="23">
        <f t="shared" ref="L39:L44" si="12">VLOOKUP($B39,NonTech,9,FALSE)</f>
        <v>3.7735849056603774</v>
      </c>
      <c r="M39" s="52">
        <f t="shared" si="0"/>
        <v>0.86668514412416853</v>
      </c>
      <c r="N39" s="5"/>
    </row>
    <row r="40" spans="1:17" ht="13.5" x14ac:dyDescent="0.25">
      <c r="A40" s="7"/>
      <c r="B40" s="27" t="s">
        <v>50</v>
      </c>
      <c r="C40" s="23">
        <f t="shared" si="7"/>
        <v>8.6368415271392038</v>
      </c>
      <c r="D40" s="23">
        <f t="shared" si="8"/>
        <v>17.386609071274297</v>
      </c>
      <c r="F40" s="24"/>
      <c r="G40" s="23">
        <f t="shared" si="9"/>
        <v>12.823450029030081</v>
      </c>
      <c r="H40" s="23">
        <f t="shared" si="10"/>
        <v>47.840172786177106</v>
      </c>
      <c r="J40" s="24"/>
      <c r="K40" s="23">
        <f t="shared" si="11"/>
        <v>14.342429425518228</v>
      </c>
      <c r="L40" s="23">
        <f t="shared" si="12"/>
        <v>9.7192224622030245</v>
      </c>
      <c r="M40" s="52">
        <f t="shared" si="0"/>
        <v>1.4756766275588753</v>
      </c>
      <c r="N40" s="13"/>
    </row>
    <row r="41" spans="1:17" ht="13.5" x14ac:dyDescent="0.25">
      <c r="A41" s="7"/>
      <c r="B41" s="27" t="s">
        <v>53</v>
      </c>
      <c r="C41" s="23">
        <f t="shared" si="7"/>
        <v>9.0180078784468201</v>
      </c>
      <c r="D41" s="23">
        <f t="shared" si="8"/>
        <v>17.391304347826086</v>
      </c>
      <c r="F41" s="24"/>
      <c r="G41" s="23">
        <f t="shared" si="9"/>
        <v>12.535171637591446</v>
      </c>
      <c r="H41" s="23">
        <f t="shared" si="10"/>
        <v>35.024154589371982</v>
      </c>
      <c r="J41" s="24"/>
      <c r="K41" s="23">
        <f t="shared" si="11"/>
        <v>7.4704558244231851</v>
      </c>
      <c r="L41" s="23">
        <f t="shared" si="12"/>
        <v>7.4879227053140092</v>
      </c>
      <c r="M41" s="52">
        <f t="shared" si="0"/>
        <v>0.997667326229419</v>
      </c>
      <c r="N41" s="2"/>
    </row>
    <row r="42" spans="1:17" ht="13.5" x14ac:dyDescent="0.25">
      <c r="A42" s="7"/>
      <c r="B42" s="27" t="s">
        <v>51</v>
      </c>
      <c r="C42" s="23">
        <f t="shared" si="7"/>
        <v>7.7863577863577866</v>
      </c>
      <c r="D42" s="23">
        <f t="shared" si="8"/>
        <v>10.218978102189782</v>
      </c>
      <c r="F42" s="24"/>
      <c r="G42" s="23">
        <f t="shared" si="9"/>
        <v>12.398112398112399</v>
      </c>
      <c r="H42" s="23">
        <f t="shared" si="10"/>
        <v>51.094890510948908</v>
      </c>
      <c r="J42" s="24"/>
      <c r="K42" s="23">
        <f t="shared" si="11"/>
        <v>9.0090090090090094</v>
      </c>
      <c r="L42" s="23">
        <f t="shared" si="12"/>
        <v>5.8394160583941606</v>
      </c>
      <c r="M42" s="52">
        <f t="shared" si="0"/>
        <v>1.5427927927927929</v>
      </c>
      <c r="N42" s="14"/>
    </row>
    <row r="43" spans="1:17" ht="13.5" x14ac:dyDescent="0.25">
      <c r="A43" s="7"/>
      <c r="B43" s="27" t="s">
        <v>52</v>
      </c>
      <c r="C43" s="23">
        <f t="shared" si="7"/>
        <v>9.4022659200416712</v>
      </c>
      <c r="D43" s="23">
        <f t="shared" si="8"/>
        <v>11.459968602825747</v>
      </c>
      <c r="F43" s="24"/>
      <c r="G43" s="23">
        <f t="shared" si="9"/>
        <v>10.756608933454876</v>
      </c>
      <c r="H43" s="23">
        <f t="shared" si="10"/>
        <v>35.321821036106748</v>
      </c>
      <c r="J43" s="24"/>
      <c r="K43" s="23">
        <f t="shared" si="11"/>
        <v>7.6898033598124762</v>
      </c>
      <c r="L43" s="23">
        <f t="shared" si="12"/>
        <v>9.57613814756672</v>
      </c>
      <c r="M43" s="52">
        <f t="shared" si="0"/>
        <v>0.8030171705246798</v>
      </c>
      <c r="N43" s="2"/>
    </row>
    <row r="44" spans="1:17" ht="13.5" x14ac:dyDescent="0.25">
      <c r="A44" s="7"/>
      <c r="B44" s="30" t="s">
        <v>49</v>
      </c>
      <c r="C44" s="23">
        <f t="shared" si="7"/>
        <v>9.1746552154235417</v>
      </c>
      <c r="D44" s="23">
        <f t="shared" si="8"/>
        <v>21.810699588477366</v>
      </c>
      <c r="F44" s="24"/>
      <c r="G44" s="23">
        <f t="shared" si="9"/>
        <v>6.8867823669862087</v>
      </c>
      <c r="H44" s="23">
        <f t="shared" si="10"/>
        <v>34.362139917695472</v>
      </c>
      <c r="J44" s="24"/>
      <c r="K44" s="23">
        <f t="shared" si="11"/>
        <v>4.2407611988168634</v>
      </c>
      <c r="L44" s="23">
        <f t="shared" si="12"/>
        <v>5.4320987654320989</v>
      </c>
      <c r="M44" s="52">
        <f t="shared" si="0"/>
        <v>0.78068558432764978</v>
      </c>
      <c r="N44" s="14"/>
      <c r="Q44" t="s">
        <v>151</v>
      </c>
    </row>
    <row r="45" spans="1:17" ht="13.5" x14ac:dyDescent="0.25">
      <c r="A45" s="7"/>
      <c r="B45" s="76" t="s">
        <v>45</v>
      </c>
      <c r="C45" s="74">
        <f>VLOOKUP($B45,Data,2,FALSE)</f>
        <v>4.5887090807013999</v>
      </c>
      <c r="D45" s="74">
        <f>-VLOOKUP($B45,Data,5,FALSE)</f>
        <v>8.871128537273</v>
      </c>
      <c r="F45" s="24"/>
      <c r="G45" s="23">
        <f>VLOOKUP($B45,Data,3,FALSE)</f>
        <v>6.1409356948541003</v>
      </c>
      <c r="H45" s="23">
        <f>-VLOOKUP($B45,Data,6,FALSE)</f>
        <v>13.826926816646999</v>
      </c>
      <c r="J45" s="24"/>
      <c r="K45" s="23">
        <f>VLOOKUP($B45,Data,4,FALSE)</f>
        <v>4.9190004134367999</v>
      </c>
      <c r="L45" s="23">
        <f>-VLOOKUP($B45,Data,7,FALSE)</f>
        <v>9.2253799281327993</v>
      </c>
      <c r="M45" s="52">
        <f t="shared" si="0"/>
        <v>0.53320301730190067</v>
      </c>
      <c r="N45" s="13"/>
      <c r="Q45" t="s">
        <v>152</v>
      </c>
    </row>
    <row r="46" spans="1:17" ht="13.5" x14ac:dyDescent="0.25">
      <c r="A46" s="7"/>
      <c r="B46" s="18"/>
      <c r="C46" s="23"/>
      <c r="D46" s="23"/>
      <c r="E46" s="24"/>
      <c r="F46" s="24"/>
      <c r="G46" s="23"/>
      <c r="H46" s="23"/>
      <c r="I46" s="24"/>
      <c r="J46" s="24"/>
      <c r="K46" s="23"/>
      <c r="L46" s="23"/>
      <c r="M46" s="52"/>
      <c r="N46" s="24"/>
      <c r="O46" s="13"/>
    </row>
    <row r="47" spans="1:17" x14ac:dyDescent="0.2">
      <c r="A47" s="7"/>
      <c r="B47" s="32"/>
      <c r="C47" s="24"/>
      <c r="D47" s="24"/>
      <c r="E47" s="24"/>
      <c r="F47" s="24"/>
      <c r="G47" s="24" t="s">
        <v>42</v>
      </c>
      <c r="H47" s="41"/>
      <c r="I47" s="24"/>
      <c r="J47" s="24"/>
      <c r="K47" s="24" t="s">
        <v>42</v>
      </c>
      <c r="L47" s="41"/>
      <c r="M47" s="52" t="e">
        <f>K47/L47</f>
        <v>#VALUE!</v>
      </c>
      <c r="N47" s="24"/>
      <c r="O47" s="14"/>
    </row>
    <row r="48" spans="1:17" x14ac:dyDescent="0.2">
      <c r="A48" s="7"/>
      <c r="B48" s="30" t="s">
        <v>42</v>
      </c>
      <c r="C48" s="24">
        <v>10.265788831991999</v>
      </c>
      <c r="D48" s="24">
        <v>-29.541864139021001</v>
      </c>
      <c r="E48" s="24"/>
      <c r="F48" s="24"/>
      <c r="G48" s="24" t="s">
        <v>39</v>
      </c>
      <c r="H48" s="41">
        <v>4.0356010729090004</v>
      </c>
      <c r="I48" s="24">
        <v>-20.853080568719999</v>
      </c>
      <c r="J48" s="24"/>
      <c r="K48" s="24" t="s">
        <v>39</v>
      </c>
      <c r="L48" s="41">
        <v>1.6337478663741001</v>
      </c>
      <c r="M48" s="52" t="e">
        <f>K48/L48</f>
        <v>#VALUE!</v>
      </c>
      <c r="N48" s="24">
        <v>-3.0015797788310001</v>
      </c>
      <c r="O48" s="13" t="s">
        <v>38</v>
      </c>
    </row>
    <row r="49" spans="1:16" x14ac:dyDescent="0.2">
      <c r="A49" s="7"/>
      <c r="B49" s="30" t="s">
        <v>39</v>
      </c>
      <c r="C49" s="24">
        <v>13.8147566719</v>
      </c>
      <c r="D49" s="24">
        <v>-18.805970149254001</v>
      </c>
      <c r="E49" s="24"/>
      <c r="F49" s="24"/>
      <c r="G49" s="24" t="s">
        <v>41</v>
      </c>
      <c r="H49" s="41">
        <v>8.0062794348508994</v>
      </c>
      <c r="I49" s="24">
        <v>-18.805970149254001</v>
      </c>
      <c r="J49" s="24"/>
      <c r="K49" s="24" t="s">
        <v>41</v>
      </c>
      <c r="L49" s="41">
        <v>6.4364207221349998</v>
      </c>
      <c r="M49" s="52" t="e">
        <f>K49/L49</f>
        <v>#VALUE!</v>
      </c>
      <c r="N49" s="24">
        <v>-6.5671641791045001</v>
      </c>
      <c r="O49" s="13" t="s">
        <v>40</v>
      </c>
    </row>
    <row r="50" spans="1:16" x14ac:dyDescent="0.2">
      <c r="A50" s="7"/>
      <c r="B50" s="32" t="s">
        <v>41</v>
      </c>
      <c r="C50" s="6"/>
      <c r="D50" s="6"/>
      <c r="E50" s="6"/>
      <c r="F50" s="6"/>
      <c r="G50" s="6"/>
      <c r="H50" s="6"/>
      <c r="I50" s="6"/>
      <c r="J50" s="6"/>
      <c r="K50" s="6"/>
      <c r="L50" s="6"/>
      <c r="M50" s="6"/>
      <c r="N50" s="6"/>
      <c r="O50" s="6"/>
      <c r="P50" s="6"/>
    </row>
    <row r="51" spans="1:16" x14ac:dyDescent="0.2">
      <c r="A51" s="33"/>
      <c r="B51" s="6"/>
      <c r="C51" s="34"/>
      <c r="D51" s="34"/>
      <c r="E51" s="34"/>
      <c r="F51" s="34"/>
      <c r="G51" s="34"/>
      <c r="H51" s="34"/>
      <c r="I51" s="34"/>
      <c r="J51" s="34"/>
      <c r="K51" s="34"/>
      <c r="L51" s="34"/>
      <c r="M51" s="34"/>
      <c r="N51" s="34"/>
      <c r="O51" s="34"/>
      <c r="P51" s="2"/>
    </row>
    <row r="52" spans="1:16" ht="12.75" customHeight="1" x14ac:dyDescent="0.2">
      <c r="A52" s="6"/>
      <c r="B52" s="29"/>
      <c r="C52" s="50"/>
      <c r="D52" s="50"/>
      <c r="E52" s="50"/>
      <c r="F52" s="50"/>
      <c r="G52" s="50"/>
      <c r="H52" s="50"/>
      <c r="I52" s="50"/>
      <c r="J52" s="50"/>
      <c r="K52" s="50"/>
      <c r="L52" s="50"/>
      <c r="M52" s="50"/>
      <c r="N52" s="50"/>
      <c r="O52" s="50"/>
      <c r="P52" s="50"/>
    </row>
    <row r="53" spans="1:16" x14ac:dyDescent="0.2">
      <c r="A53" s="6"/>
      <c r="B53" s="77" t="s">
        <v>36</v>
      </c>
      <c r="C53" s="50"/>
      <c r="D53" s="50"/>
      <c r="E53" s="50"/>
      <c r="F53" s="50"/>
      <c r="G53" s="50"/>
      <c r="H53" s="50"/>
      <c r="I53" s="50"/>
      <c r="J53" s="50"/>
      <c r="K53" s="50"/>
      <c r="L53" s="50"/>
      <c r="M53" s="50"/>
      <c r="N53" s="50"/>
      <c r="O53" s="50"/>
      <c r="P53" s="50"/>
    </row>
    <row r="54" spans="1:16" ht="12.75" customHeight="1" x14ac:dyDescent="0.2">
      <c r="A54" s="6"/>
      <c r="B54" s="50"/>
      <c r="C54" s="50"/>
      <c r="D54" s="50"/>
      <c r="E54" s="50"/>
      <c r="F54" s="50"/>
      <c r="G54" s="50"/>
      <c r="H54" s="50"/>
      <c r="I54" s="50"/>
      <c r="J54" s="50"/>
      <c r="K54" s="50"/>
      <c r="L54" s="50"/>
      <c r="M54" s="50"/>
      <c r="N54" s="50"/>
      <c r="O54" s="50"/>
      <c r="P54" s="50"/>
    </row>
    <row r="55" spans="1:16" x14ac:dyDescent="0.2">
      <c r="A55" s="6"/>
      <c r="B55" s="77" t="s">
        <v>98</v>
      </c>
      <c r="C55" s="50"/>
      <c r="D55" s="50"/>
      <c r="E55" s="50"/>
      <c r="F55" s="50"/>
      <c r="G55" s="50"/>
      <c r="H55" s="50"/>
      <c r="I55" s="50"/>
      <c r="J55" s="50"/>
      <c r="K55" s="50"/>
      <c r="L55" s="50"/>
      <c r="M55" s="50"/>
      <c r="N55" s="50"/>
      <c r="O55" s="50"/>
      <c r="P55" s="50"/>
    </row>
    <row r="56" spans="1:16" x14ac:dyDescent="0.2">
      <c r="A56" s="6"/>
      <c r="B56" s="50"/>
      <c r="C56" s="50"/>
      <c r="D56" s="50"/>
      <c r="E56" s="50"/>
      <c r="F56" s="50"/>
      <c r="G56" s="50"/>
      <c r="H56" s="50"/>
      <c r="I56" s="50"/>
      <c r="J56" s="50"/>
      <c r="K56" s="50"/>
      <c r="L56" s="50"/>
      <c r="M56" s="50"/>
      <c r="N56" s="50"/>
      <c r="O56" s="50"/>
      <c r="P56" s="50"/>
    </row>
    <row r="57" spans="1:16" ht="12.75" customHeight="1" x14ac:dyDescent="0.2">
      <c r="A57" s="6"/>
      <c r="B57" s="50"/>
      <c r="C57" s="50"/>
      <c r="D57" s="50"/>
      <c r="E57" s="50"/>
      <c r="F57" s="50"/>
      <c r="G57" s="50"/>
      <c r="H57" s="50"/>
      <c r="I57" s="50"/>
      <c r="J57" s="50"/>
      <c r="K57" s="50"/>
      <c r="L57" s="50"/>
      <c r="M57" s="50"/>
      <c r="N57" s="50"/>
      <c r="O57" s="50"/>
      <c r="P57" s="50"/>
    </row>
    <row r="58" spans="1:16" x14ac:dyDescent="0.2">
      <c r="A58" s="6"/>
      <c r="B58" s="77" t="s">
        <v>99</v>
      </c>
      <c r="C58" s="50"/>
      <c r="D58" s="50"/>
      <c r="E58" s="50"/>
      <c r="F58" s="50"/>
      <c r="G58" s="50"/>
      <c r="H58" s="50"/>
      <c r="I58" s="50"/>
      <c r="J58" s="50"/>
      <c r="K58" s="50"/>
      <c r="L58" s="50"/>
      <c r="M58" s="50"/>
      <c r="N58" s="50"/>
      <c r="O58" s="50"/>
      <c r="P58" s="50"/>
    </row>
    <row r="59" spans="1:16" ht="12.75" customHeight="1" x14ac:dyDescent="0.2">
      <c r="A59" s="6"/>
      <c r="B59" s="50"/>
      <c r="C59" s="48"/>
      <c r="D59" s="48"/>
      <c r="E59" s="48"/>
      <c r="F59" s="48"/>
      <c r="G59" s="48"/>
      <c r="H59" s="48"/>
      <c r="I59" s="48"/>
      <c r="J59" s="48"/>
      <c r="K59" s="48"/>
      <c r="L59" s="48"/>
      <c r="M59" s="48"/>
      <c r="N59" s="48"/>
      <c r="O59" s="48"/>
      <c r="P59" s="48"/>
    </row>
    <row r="60" spans="1:16" x14ac:dyDescent="0.2">
      <c r="A60" s="2"/>
      <c r="B60" s="78" t="s">
        <v>100</v>
      </c>
      <c r="C60" s="48"/>
      <c r="D60" s="48"/>
      <c r="E60" s="48"/>
      <c r="F60" s="48"/>
      <c r="G60" s="48"/>
      <c r="H60" s="48"/>
      <c r="I60" s="48"/>
      <c r="J60" s="48"/>
      <c r="K60" s="48"/>
      <c r="L60" s="48"/>
      <c r="M60" s="48"/>
      <c r="N60" s="48"/>
      <c r="O60" s="48"/>
      <c r="P60" s="48"/>
    </row>
    <row r="61" spans="1:16" ht="12.75" customHeight="1" x14ac:dyDescent="0.2">
      <c r="A61" s="2"/>
      <c r="B61" s="48"/>
      <c r="C61" s="45"/>
      <c r="D61" s="45"/>
      <c r="E61" s="45"/>
      <c r="F61" s="45"/>
      <c r="G61" s="45"/>
      <c r="H61" s="45"/>
      <c r="I61" s="45"/>
      <c r="J61" s="45"/>
      <c r="K61" s="45"/>
      <c r="L61" s="45"/>
      <c r="M61" s="45"/>
      <c r="N61" s="45"/>
      <c r="O61" s="45"/>
      <c r="P61" s="45"/>
    </row>
    <row r="62" spans="1:16" x14ac:dyDescent="0.2">
      <c r="A62" s="2"/>
      <c r="B62" s="79" t="s">
        <v>101</v>
      </c>
      <c r="C62" s="45"/>
      <c r="D62" s="45"/>
      <c r="E62" s="45"/>
      <c r="F62" s="45"/>
      <c r="G62" s="45"/>
      <c r="H62" s="45"/>
      <c r="I62" s="45"/>
      <c r="J62" s="45"/>
      <c r="K62" s="45"/>
      <c r="L62" s="45"/>
      <c r="M62" s="45"/>
      <c r="N62" s="45"/>
      <c r="O62" s="45"/>
      <c r="P62" s="45"/>
    </row>
    <row r="63" spans="1:16" x14ac:dyDescent="0.2">
      <c r="A63" s="2"/>
      <c r="B63" s="45"/>
      <c r="C63" s="45"/>
      <c r="D63" s="45"/>
      <c r="E63" s="45"/>
      <c r="F63" s="45"/>
      <c r="G63" s="45"/>
      <c r="H63" s="45"/>
      <c r="I63" s="45"/>
      <c r="J63" s="45"/>
      <c r="K63" s="45"/>
      <c r="L63" s="45"/>
      <c r="M63" s="45"/>
      <c r="N63" s="45"/>
      <c r="O63" s="45"/>
      <c r="P63" s="45"/>
    </row>
    <row r="64" spans="1:16" ht="12.75" customHeight="1" x14ac:dyDescent="0.2">
      <c r="A64" s="2"/>
      <c r="B64" s="80" t="s">
        <v>102</v>
      </c>
      <c r="C64" s="46"/>
      <c r="D64" s="46"/>
      <c r="E64" s="46"/>
      <c r="F64" s="46"/>
      <c r="G64" s="46"/>
      <c r="H64" s="46"/>
      <c r="I64" s="46"/>
      <c r="J64" s="46"/>
      <c r="K64" s="46"/>
      <c r="L64" s="46"/>
      <c r="M64" s="46"/>
      <c r="N64" s="46"/>
      <c r="O64" s="46"/>
      <c r="P64" s="46"/>
    </row>
    <row r="65" spans="1:16" x14ac:dyDescent="0.2">
      <c r="A65" s="2"/>
      <c r="C65" s="46"/>
      <c r="D65" s="46"/>
      <c r="E65" s="46"/>
      <c r="F65" s="46"/>
      <c r="G65" s="46"/>
      <c r="H65" s="46"/>
      <c r="I65" s="46"/>
      <c r="J65" s="46"/>
      <c r="K65" s="46"/>
      <c r="L65" s="46"/>
      <c r="M65" s="46"/>
      <c r="N65" s="46"/>
      <c r="O65" s="46"/>
      <c r="P65" s="46"/>
    </row>
    <row r="66" spans="1:16" x14ac:dyDescent="0.2">
      <c r="A66" s="2"/>
      <c r="B66" s="80" t="s">
        <v>103</v>
      </c>
      <c r="C66" s="46"/>
      <c r="D66" s="46"/>
      <c r="E66" s="46"/>
      <c r="F66" s="46"/>
      <c r="G66" s="46"/>
      <c r="H66" s="46"/>
      <c r="I66" s="46"/>
      <c r="J66" s="46"/>
      <c r="K66" s="46"/>
      <c r="L66" s="46"/>
      <c r="M66" s="46"/>
      <c r="N66" s="46"/>
      <c r="O66" s="46"/>
      <c r="P66" s="46"/>
    </row>
    <row r="67" spans="1:16" ht="12.75" customHeight="1" x14ac:dyDescent="0.2">
      <c r="A67" s="2"/>
      <c r="B67" s="46"/>
      <c r="C67" s="46"/>
      <c r="D67" s="46"/>
      <c r="E67" s="46"/>
      <c r="F67" s="46"/>
      <c r="G67" s="46"/>
      <c r="H67" s="46"/>
      <c r="I67" s="46"/>
      <c r="J67" s="46"/>
      <c r="K67" s="46"/>
      <c r="L67" s="46"/>
      <c r="M67" s="46"/>
      <c r="N67" s="46"/>
      <c r="O67" s="46"/>
      <c r="P67" s="46"/>
    </row>
    <row r="68" spans="1:16" ht="12.75" customHeight="1" x14ac:dyDescent="0.2">
      <c r="A68" s="2"/>
      <c r="B68" s="80" t="s">
        <v>35</v>
      </c>
      <c r="C68" s="47"/>
      <c r="D68" s="47"/>
      <c r="E68" s="47"/>
      <c r="F68" s="47"/>
      <c r="G68" s="47"/>
      <c r="H68" s="47"/>
      <c r="I68" s="47"/>
      <c r="J68" s="47"/>
      <c r="K68" s="47"/>
      <c r="L68" s="47"/>
      <c r="M68" s="47"/>
      <c r="N68" s="47"/>
      <c r="O68" s="47"/>
      <c r="P68" s="47"/>
    </row>
    <row r="69" spans="1:16" ht="12.75" customHeight="1" x14ac:dyDescent="0.2">
      <c r="A69" s="2"/>
      <c r="B69" s="80"/>
      <c r="C69" s="53"/>
      <c r="D69" s="53"/>
      <c r="E69" s="53"/>
      <c r="F69" s="53"/>
      <c r="G69" s="53"/>
      <c r="H69" s="53"/>
      <c r="I69" s="53"/>
      <c r="J69" s="53"/>
      <c r="K69" s="53"/>
      <c r="L69" s="53"/>
      <c r="M69" s="53"/>
      <c r="N69" s="53"/>
      <c r="O69" s="53"/>
      <c r="P69" s="53"/>
    </row>
    <row r="70" spans="1:16" x14ac:dyDescent="0.2">
      <c r="A70" s="2"/>
      <c r="B70" s="80" t="s">
        <v>104</v>
      </c>
      <c r="C70" s="47"/>
      <c r="D70" s="47"/>
      <c r="E70" s="47"/>
      <c r="F70" s="47"/>
      <c r="G70" s="47"/>
      <c r="H70" s="47"/>
      <c r="I70" s="47"/>
      <c r="J70" s="47"/>
      <c r="K70" s="47"/>
      <c r="L70" s="47"/>
      <c r="M70" s="47"/>
      <c r="N70" s="47"/>
      <c r="O70" s="47"/>
      <c r="P70" s="47"/>
    </row>
    <row r="71" spans="1:16" ht="12.75" customHeight="1" x14ac:dyDescent="0.2">
      <c r="A71" s="2"/>
      <c r="B71" s="47"/>
      <c r="C71" s="44"/>
      <c r="D71" s="44"/>
      <c r="E71" s="44"/>
      <c r="F71" s="44"/>
      <c r="G71" s="44"/>
      <c r="H71" s="44"/>
      <c r="I71" s="44"/>
      <c r="J71" s="44"/>
      <c r="K71" s="44"/>
      <c r="L71" s="44"/>
      <c r="M71" s="44"/>
      <c r="N71" s="44"/>
      <c r="O71" s="44"/>
      <c r="P71" s="44"/>
    </row>
    <row r="72" spans="1:16" x14ac:dyDescent="0.2">
      <c r="A72" s="2"/>
      <c r="B72" s="81" t="s">
        <v>105</v>
      </c>
      <c r="C72" s="44"/>
      <c r="D72" s="44"/>
      <c r="E72" s="44"/>
      <c r="F72" s="44"/>
      <c r="G72" s="44"/>
      <c r="H72" s="44"/>
      <c r="I72" s="44"/>
      <c r="J72" s="44"/>
      <c r="K72" s="44"/>
      <c r="L72" s="44"/>
      <c r="M72" s="44"/>
      <c r="N72" s="44"/>
      <c r="O72" s="44"/>
      <c r="P72" s="44"/>
    </row>
    <row r="73" spans="1:16" x14ac:dyDescent="0.2">
      <c r="A73" s="2"/>
      <c r="B73" s="44"/>
      <c r="C73" s="44"/>
      <c r="D73" s="44"/>
      <c r="E73" s="44"/>
      <c r="F73" s="44"/>
      <c r="G73" s="44"/>
      <c r="H73" s="44"/>
      <c r="I73" s="44"/>
      <c r="J73" s="44"/>
      <c r="K73" s="44"/>
      <c r="L73" s="44"/>
      <c r="M73" s="44"/>
      <c r="N73" s="44"/>
      <c r="O73" s="44"/>
      <c r="P73" s="44"/>
    </row>
    <row r="74" spans="1:16" x14ac:dyDescent="0.2">
      <c r="A74" s="2"/>
      <c r="B74" s="81" t="s">
        <v>106</v>
      </c>
      <c r="C74" s="44"/>
      <c r="D74" s="44"/>
      <c r="E74" s="44"/>
      <c r="F74" s="44"/>
      <c r="G74" s="44"/>
      <c r="H74" s="44"/>
      <c r="I74" s="44"/>
      <c r="J74" s="44"/>
      <c r="K74" s="44"/>
      <c r="L74" s="44"/>
      <c r="M74" s="44"/>
      <c r="N74" s="44"/>
      <c r="O74" s="44"/>
      <c r="P74" s="44"/>
    </row>
    <row r="75" spans="1:16" x14ac:dyDescent="0.2">
      <c r="A75" s="2"/>
      <c r="B75" s="44"/>
      <c r="C75" s="44"/>
      <c r="D75" s="44"/>
      <c r="E75" s="44"/>
      <c r="F75" s="44"/>
      <c r="G75" s="44"/>
      <c r="H75" s="44"/>
      <c r="I75" s="44"/>
      <c r="J75" s="44"/>
      <c r="K75" s="44"/>
      <c r="L75" s="44"/>
      <c r="M75" s="44"/>
      <c r="N75" s="44"/>
      <c r="O75" s="44"/>
      <c r="P75" s="44"/>
    </row>
    <row r="76" spans="1:16" x14ac:dyDescent="0.2">
      <c r="A76" s="2"/>
      <c r="B76" s="82" t="s">
        <v>107</v>
      </c>
      <c r="C76" s="43"/>
      <c r="D76" s="43"/>
      <c r="E76" s="43"/>
      <c r="F76" s="43"/>
      <c r="G76" s="43"/>
      <c r="H76" s="43"/>
      <c r="I76" s="43"/>
      <c r="J76" s="43"/>
      <c r="K76" s="43"/>
      <c r="L76" s="43"/>
      <c r="M76" s="43"/>
      <c r="N76" s="43"/>
      <c r="O76" s="43"/>
      <c r="P76" s="43"/>
    </row>
    <row r="77" spans="1:16" x14ac:dyDescent="0.2">
      <c r="B77" s="43"/>
    </row>
    <row r="105" spans="10:21" x14ac:dyDescent="0.2">
      <c r="J105" s="1"/>
      <c r="K105" s="1"/>
      <c r="L105" s="1"/>
      <c r="M105" s="1"/>
      <c r="N105" s="1"/>
      <c r="O105" s="1"/>
      <c r="P105" s="1"/>
      <c r="Q105" s="1"/>
      <c r="R105" s="1"/>
      <c r="S105" s="55"/>
      <c r="T105" s="55"/>
      <c r="U105" s="55"/>
    </row>
    <row r="106" spans="10:21" x14ac:dyDescent="0.2">
      <c r="J106" s="1"/>
      <c r="K106" s="1"/>
      <c r="L106" s="1"/>
      <c r="M106" s="1"/>
      <c r="N106" s="1"/>
      <c r="O106" s="1"/>
      <c r="P106" s="1"/>
      <c r="Q106" s="1"/>
      <c r="R106" s="1"/>
      <c r="S106" s="55"/>
      <c r="T106" s="55"/>
      <c r="U106" s="55"/>
    </row>
    <row r="107" spans="10:21" x14ac:dyDescent="0.2">
      <c r="J107" s="1"/>
      <c r="K107" s="1"/>
      <c r="L107" s="1"/>
      <c r="M107" s="1"/>
      <c r="N107" s="1"/>
      <c r="O107" s="1"/>
      <c r="P107" s="1"/>
      <c r="Q107" s="1"/>
      <c r="R107" s="1"/>
      <c r="S107" s="55"/>
      <c r="T107" s="55"/>
      <c r="U107" s="55"/>
    </row>
    <row r="108" spans="10:21" x14ac:dyDescent="0.2">
      <c r="J108" s="1"/>
      <c r="K108" s="1"/>
      <c r="L108" s="1"/>
      <c r="M108" s="1"/>
      <c r="N108" s="1"/>
      <c r="O108" s="1"/>
      <c r="P108" s="1"/>
      <c r="Q108" s="1"/>
      <c r="R108" s="1"/>
      <c r="S108" s="55"/>
      <c r="T108" s="55"/>
      <c r="U108" s="55"/>
    </row>
    <row r="109" spans="10:21" x14ac:dyDescent="0.2">
      <c r="J109" s="1"/>
      <c r="K109" s="1"/>
      <c r="L109" s="1"/>
      <c r="M109" s="1"/>
      <c r="N109" s="1"/>
      <c r="O109" s="1"/>
      <c r="P109" s="1"/>
      <c r="Q109" s="1"/>
      <c r="R109" s="1"/>
      <c r="S109" s="55"/>
      <c r="T109" s="55"/>
      <c r="U109" s="55"/>
    </row>
    <row r="110" spans="10:21" x14ac:dyDescent="0.2">
      <c r="J110" s="1"/>
      <c r="K110" s="1"/>
      <c r="L110" s="1"/>
      <c r="M110" s="1"/>
      <c r="N110" s="1"/>
      <c r="O110" s="1"/>
      <c r="P110" s="1"/>
      <c r="Q110" s="1"/>
      <c r="R110" s="1"/>
      <c r="S110" s="55"/>
      <c r="T110" s="55"/>
      <c r="U110" s="55"/>
    </row>
    <row r="111" spans="10:21" x14ac:dyDescent="0.2">
      <c r="J111" s="1"/>
      <c r="K111" s="1"/>
      <c r="L111" s="1"/>
      <c r="M111" s="1"/>
      <c r="N111" s="1"/>
      <c r="O111" s="1"/>
      <c r="P111" s="1"/>
      <c r="Q111" s="1"/>
      <c r="R111" s="1"/>
      <c r="S111" s="55"/>
      <c r="T111" s="55"/>
      <c r="U111" s="55"/>
    </row>
    <row r="112" spans="10:21" x14ac:dyDescent="0.2">
      <c r="J112" s="1"/>
      <c r="K112" s="1"/>
      <c r="L112" s="1"/>
      <c r="M112" s="1"/>
      <c r="N112" s="1"/>
      <c r="O112" s="1"/>
      <c r="P112" s="1"/>
      <c r="Q112" s="1"/>
      <c r="R112" s="1"/>
      <c r="S112" s="55"/>
      <c r="T112" s="55"/>
      <c r="U112" s="55"/>
    </row>
    <row r="113" spans="10:21" x14ac:dyDescent="0.2">
      <c r="J113" s="1"/>
      <c r="K113" s="1"/>
      <c r="L113" s="1"/>
      <c r="M113" s="1"/>
      <c r="N113" s="1"/>
      <c r="O113" s="1"/>
      <c r="P113" s="1"/>
      <c r="Q113" s="1"/>
      <c r="R113" s="1"/>
      <c r="S113" s="55"/>
      <c r="T113" s="55"/>
      <c r="U113" s="55"/>
    </row>
    <row r="114" spans="10:21" x14ac:dyDescent="0.2">
      <c r="J114" s="1"/>
      <c r="K114" s="1"/>
      <c r="L114" s="1"/>
      <c r="M114" s="1"/>
      <c r="N114" s="1"/>
      <c r="O114" s="1"/>
      <c r="P114" s="1"/>
      <c r="Q114" s="1"/>
      <c r="R114" s="1"/>
      <c r="S114" s="55"/>
      <c r="T114" s="55"/>
      <c r="U114" s="55"/>
    </row>
    <row r="115" spans="10:21" x14ac:dyDescent="0.2">
      <c r="J115" s="1"/>
      <c r="K115" s="1"/>
      <c r="L115" s="1"/>
      <c r="M115" s="1"/>
      <c r="N115" s="1"/>
      <c r="O115" s="1"/>
      <c r="P115" s="1"/>
      <c r="Q115" s="1"/>
      <c r="R115" s="1"/>
      <c r="S115" s="55"/>
      <c r="T115" s="55"/>
      <c r="U115" s="55"/>
    </row>
    <row r="116" spans="10:21" x14ac:dyDescent="0.2">
      <c r="J116" s="1"/>
      <c r="K116" s="1"/>
      <c r="L116" s="1"/>
      <c r="M116" s="1"/>
      <c r="N116" s="1"/>
      <c r="O116" s="1"/>
      <c r="P116" s="1"/>
      <c r="Q116" s="1"/>
      <c r="R116" s="1"/>
      <c r="S116" s="55"/>
      <c r="T116" s="55"/>
      <c r="U116" s="55"/>
    </row>
    <row r="117" spans="10:21" x14ac:dyDescent="0.2">
      <c r="J117" s="1"/>
      <c r="K117" s="1"/>
      <c r="L117" s="1"/>
      <c r="M117" s="1"/>
      <c r="N117" s="1"/>
      <c r="O117" s="1"/>
      <c r="P117" s="1"/>
      <c r="Q117" s="1"/>
      <c r="R117" s="1"/>
      <c r="S117" s="55"/>
      <c r="T117" s="55"/>
      <c r="U117" s="55"/>
    </row>
    <row r="118" spans="10:21" x14ac:dyDescent="0.2">
      <c r="J118" s="1"/>
      <c r="K118" s="1"/>
      <c r="L118" s="1"/>
      <c r="M118" s="1"/>
      <c r="N118" s="1"/>
      <c r="O118" s="1"/>
      <c r="P118" s="1"/>
      <c r="Q118" s="1"/>
      <c r="R118" s="1"/>
      <c r="S118" s="55"/>
      <c r="T118" s="55"/>
      <c r="U118" s="55"/>
    </row>
    <row r="119" spans="10:21" x14ac:dyDescent="0.2">
      <c r="J119" s="1"/>
      <c r="K119" s="1"/>
      <c r="L119" s="1"/>
      <c r="M119" s="1"/>
      <c r="N119" s="1"/>
      <c r="O119" s="1"/>
      <c r="P119" s="1"/>
      <c r="Q119" s="1"/>
      <c r="R119" s="1"/>
      <c r="S119" s="55"/>
      <c r="T119" s="55"/>
      <c r="U119" s="55"/>
    </row>
    <row r="120" spans="10:21" x14ac:dyDescent="0.2">
      <c r="J120" s="1"/>
      <c r="K120" s="1"/>
      <c r="L120" s="1"/>
      <c r="M120" s="1"/>
      <c r="N120" s="1"/>
      <c r="O120" s="1"/>
      <c r="P120" s="1"/>
      <c r="Q120" s="1"/>
      <c r="R120" s="1"/>
      <c r="S120" s="55"/>
      <c r="T120" s="55"/>
      <c r="U120" s="55"/>
    </row>
    <row r="121" spans="10:21" x14ac:dyDescent="0.2">
      <c r="J121" s="1"/>
      <c r="K121" s="1"/>
      <c r="L121" s="1"/>
      <c r="M121" s="1"/>
      <c r="N121" s="1"/>
      <c r="O121" s="1"/>
      <c r="P121" s="1"/>
      <c r="Q121" s="1"/>
      <c r="R121" s="1"/>
      <c r="S121" s="55"/>
      <c r="T121" s="55"/>
      <c r="U121" s="55"/>
    </row>
    <row r="122" spans="10:21" x14ac:dyDescent="0.2">
      <c r="J122" s="1"/>
      <c r="K122" s="1"/>
      <c r="L122" s="1"/>
      <c r="M122" s="1"/>
      <c r="N122" s="1"/>
      <c r="O122" s="1"/>
      <c r="P122" s="1"/>
      <c r="Q122" s="1"/>
      <c r="R122" s="1"/>
      <c r="S122" s="55"/>
      <c r="T122" s="55"/>
      <c r="U122" s="55"/>
    </row>
  </sheetData>
  <sortState ref="B7:M40">
    <sortCondition descending="1" ref="G7:G40"/>
  </sortState>
  <conditionalFormatting sqref="M13:M49">
    <cfRule type="cellIs" dxfId="1" priority="2" operator="greaterThan">
      <formula>2</formula>
    </cfRule>
  </conditionalFormatting>
  <conditionalFormatting sqref="M13:M45">
    <cfRule type="cellIs" dxfId="0" priority="1" operator="greaterThan">
      <formula>1.56</formula>
    </cfRule>
  </conditionalFormatting>
  <hyperlinks>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Notes" r:id="rId8"/>
    <customPr name="PageSizeIndex" r:id="rId9"/>
    <customPr name="PageSizeName" r:id="rId10"/>
    <customPr name="PaletteIndex" r:id="rId11"/>
    <customPr name="PaletteName" r:id="rId12"/>
    <customPr name="PrintArea" r:id="rId13"/>
    <customPr name="SinglePanel" r:id="rId14"/>
    <customPr name="Source" r:id="rId15"/>
    <customPr name="StartColorIndex" r:id="rId16"/>
    <customPr name="StartColorName" r:id="rId17"/>
    <customPr name="StyleTemplateIndex" r:id="rId18"/>
    <customPr name="StyleTemplateName" r:id="rId19"/>
    <customPr name="SubTitle" r:id="rId20"/>
    <customPr name="Title" r:id="rId21"/>
  </customProperties>
  <drawing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8C1A36C143A5445A9E015C2C6B0F9669" PreviousValue="false"/>
</file>

<file path=customXml/item3.xml><?xml version="1.0" encoding="utf-8"?>
<ct:contentTypeSchema xmlns:ct="http://schemas.microsoft.com/office/2006/metadata/contentType" xmlns:ma="http://schemas.microsoft.com/office/2006/metadata/properties/metaAttributes" ct:_="" ma:_="" ma:contentTypeName="Figures" ma:contentTypeID="0x0101008B4DD370EC31429186F3AD49F0D3098F008C1A36C143A5445A9E015C2C6B0F9669007BDA2483AF0E40DD99FC0A03C18F7B6F0065D47AB75915BF4C8CB07C3615B6B1E7" ma:contentTypeVersion="31" ma:contentTypeDescription="" ma:contentTypeScope="" ma:versionID="93b56f646c8a5b1bbddfd1b6ce0d98b8">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targetNamespace="http://schemas.microsoft.com/office/2006/metadata/properties" ma:root="true" ma:fieldsID="c3d00dc8930e670d122b833edad4d9f5" ns1:_="" ns2:_="" ns3:_="" ns5:_="" ns6:_="">
    <xsd:import namespace="54c4cd27-f286-408f-9ce0-33c1e0f3ab39"/>
    <xsd:import namespace="c0e75541-f54f-401c-9a34-cb7fded40982"/>
    <xsd:import namespace="bbc7a7a3-1361-4a32-9a19-e150eb4da2ba"/>
    <xsd:import namespace="c9f238dd-bb73-4aef-a7a5-d644ad823e52"/>
    <xsd:import namespace="ca82dde9-3436-4d3d-bddd-d31447390034"/>
    <xsd:element name="properties">
      <xsd:complexType>
        <xsd:sequence>
          <xsd:element name="documentManagement">
            <xsd:complexType>
              <xsd:all>
                <xsd:element ref="ns1:OECDMeetingDate" minOccurs="0"/>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KeywordsTaxHTField0" minOccurs="0"/>
                <xsd:element ref="ns5:eShareTopicTaxHTField0" minOccurs="0"/>
                <xsd:element ref="ns5:eShareCountryTaxHTField0" minOccurs="0"/>
                <xsd:element ref="ns6:pb5335f8765c484a86ddd10580650a95" minOccurs="0"/>
                <xsd:element ref="ns5:eSharePWBTaxHTField0" minOccurs="0"/>
                <xsd:element ref="ns3:b5734379896a43bfa9844e286e5b2c8d" minOccurs="0"/>
                <xsd:element ref="ns6:aa366335bba64f7186c6f91b1ae503c2" minOccurs="0"/>
                <xsd:element ref="ns6:TaxCatchAllLabel" minOccurs="0"/>
                <xsd:element ref="ns5:eShareCommitteeTaxHTField0" minOccurs="0"/>
                <xsd:element ref="ns6:TaxCatchAll" minOccurs="0"/>
                <xsd:element ref="ns2:i38748f9a9154900b8a26f19217530ef" minOccurs="0"/>
                <xsd:element ref="ns3:fc991543b5234ffe9aadfa6c2c5f4ba5" minOccurs="0"/>
                <xsd:element ref="ns3:OECDTagsCache" minOccurs="0"/>
                <xsd:element ref="ns6:OECD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0" nillable="true" ma:displayName="Meeting Date" ma:default="" ma:format="DateOnly" ma:hidden="true" ma:internalName="OECDMeetingDate" ma:readOnly="false">
      <xsd:simpleType>
        <xsd:restriction base="dms:DateTime"/>
      </xsd:simpleType>
    </xsd:element>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28"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TagsCache" ma:index="36" nillable="true" ma:displayName="Tags cache" ma:description="" ma:hidden="true" ma:internalName="OECDTagsCach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CountryTaxHTField0" ma:index="22"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25" nillable="true" ma:taxonomy="true" ma:internalName="eSharePWBTaxHTField0" ma:taxonomyFieldName="OECDPWB" ma:displayName="PWB" ma:readOnly="false"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mmitteeTaxHTField0" ma:index="3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pb5335f8765c484a86ddd10580650a95" ma:index="24" nillable="true" ma:displayName="Topic_0" ma:hidden="true" ma:internalName="pb5335f8765c484a86ddd10580650a95">
      <xsd:simpleType>
        <xsd:restriction base="dms:Note"/>
      </xsd:simpleType>
    </xsd:element>
    <xsd:element name="aa366335bba64f7186c6f91b1ae503c2" ma:index="29" nillable="true" ma:displayName="Country_0" ma:hidden="true" ma:internalName="aa366335bba64f7186c6f91b1ae503c2">
      <xsd:simpleType>
        <xsd:restriction base="dms:Note"/>
      </xsd:simple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 ma:index="32"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OECDlanguage" ma:index="38"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38748f9a9154900b8a26f19217530ef xmlns="c0e75541-f54f-401c-9a34-cb7fded40982">
      <Terms xmlns="http://schemas.microsoft.com/office/infopath/2007/PartnerControls"/>
    </i38748f9a9154900b8a26f19217530ef>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OECDProjectLookup xmlns="bbc7a7a3-1361-4a32-9a19-e150eb4da2ba">40</OECDProjectLookup>
    <OECDMainProject xmlns="bbc7a7a3-1361-4a32-9a19-e150eb4da2ba">17</OECDMainProject>
    <OECDPinnedBy xmlns="bbc7a7a3-1361-4a32-9a19-e150eb4da2ba">
      <UserInfo>
        <DisplayName/>
        <AccountId xsi:nil="true"/>
        <AccountType/>
      </UserInfo>
    </OECDPinnedBy>
    <pb5335f8765c484a86ddd10580650a95 xmlns="ca82dde9-3436-4d3d-bddd-d31447390034" xsi:nil="true"/>
    <b5734379896a43bfa9844e286e5b2c8d xmlns="bbc7a7a3-1361-4a32-9a19-e150eb4da2ba" xsi:nil="true"/>
    <OECDExpirationDate xmlns="c0e75541-f54f-401c-9a34-cb7fded40982" xsi:nil="true"/>
    <OECDProjectManager xmlns="bbc7a7a3-1361-4a32-9a19-e150eb4da2ba">
      <UserInfo>
        <DisplayName/>
        <AccountId>89</AccountId>
        <AccountType/>
      </UserInfo>
    </OECDProjectManager>
    <OECDMeetingDate xmlns="54c4cd27-f286-408f-9ce0-33c1e0f3ab39" xsi:nil="true"/>
    <OECDTagsCache xmlns="bbc7a7a3-1361-4a32-9a19-e150eb4da2ba" xsi:nil="true"/>
    <aa366335bba64f7186c6f91b1ae503c2 xmlns="ca82dde9-3436-4d3d-bddd-d31447390034"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OECDKimProvenance xmlns="54c4cd27-f286-408f-9ce0-33c1e0f3ab39" xsi:nil="true"/>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KimStatus xmlns="54c4cd27-f286-408f-9ce0-33c1e0f3ab39">Draft</OECDKimStatus>
    <eShareTopicTaxHTField0 xmlns="c9f238dd-bb73-4aef-a7a5-d644ad823e52">
      <Terms xmlns="http://schemas.microsoft.com/office/infopath/2007/PartnerControls"/>
    </eShareTopicTaxHTField0>
    <eShareCountryTaxHTField0 xmlns="c9f238dd-bb73-4aef-a7a5-d644ad823e52">
      <Terms xmlns="http://schemas.microsoft.com/office/infopath/2007/PartnerControls"/>
    </eShareCountry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Benchmark</TermName>
          <TermId xmlns="http://schemas.microsoft.com/office/infopath/2007/PartnerControls">cf7c3220-c8cf-4219-b111-7e080b78b7b7</TermId>
        </TermInfo>
        <TermInfo xmlns="http://schemas.microsoft.com/office/infopath/2007/PartnerControls">
          <TermName xmlns="http://schemas.microsoft.com/office/infopath/2007/PartnerControls">Outlook</TermName>
          <TermId xmlns="http://schemas.microsoft.com/office/infopath/2007/PartnerControls">e4b4094d-f8d4-4175-91a8-68b6b7c86e7d</TermId>
        </TermInfo>
        <TermInfo xmlns="http://schemas.microsoft.com/office/infopath/2007/PartnerControls">
          <TermName xmlns="http://schemas.microsoft.com/office/infopath/2007/PartnerControls">SME</TermName>
          <TermId xmlns="http://schemas.microsoft.com/office/infopath/2007/PartnerControls">efebbbb5-bd03-418d-a5e6-cb24c6037c79</TermId>
        </TermInfo>
      </Terms>
    </eShareKeywordsTaxHTField0>
    <TaxCatchAll xmlns="ca82dde9-3436-4d3d-bddd-d31447390034">
      <Value>152</Value>
      <Value>369</Value>
      <Value>401</Value>
      <Value>330</Value>
      <Value>244</Value>
      <Value>210</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61C1274-1130-42AB-B901-C672E8E7725A}">
  <ds:schemaRefs>
    <ds:schemaRef ds:uri="http://schemas.microsoft.com/sharepoint/v3/contenttype/forms"/>
  </ds:schemaRefs>
</ds:datastoreItem>
</file>

<file path=customXml/itemProps2.xml><?xml version="1.0" encoding="utf-8"?>
<ds:datastoreItem xmlns:ds="http://schemas.openxmlformats.org/officeDocument/2006/customXml" ds:itemID="{51426A80-CD9E-4777-950F-227FB1B3170C}">
  <ds:schemaRefs>
    <ds:schemaRef ds:uri="Microsoft.SharePoint.Taxonomy.ContentTypeSync"/>
  </ds:schemaRefs>
</ds:datastoreItem>
</file>

<file path=customXml/itemProps3.xml><?xml version="1.0" encoding="utf-8"?>
<ds:datastoreItem xmlns:ds="http://schemas.openxmlformats.org/officeDocument/2006/customXml" ds:itemID="{DD7C517D-77BA-47F1-ACFC-1389EE5C4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216E42-AE00-4A40-881E-DF54AA0481D6}">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c0e75541-f54f-401c-9a34-cb7fded40982"/>
    <ds:schemaRef ds:uri="http://purl.org/dc/terms/"/>
    <ds:schemaRef ds:uri="http://schemas.openxmlformats.org/package/2006/metadata/core-properties"/>
    <ds:schemaRef ds:uri="c9f238dd-bb73-4aef-a7a5-d644ad823e52"/>
    <ds:schemaRef ds:uri="bbc7a7a3-1361-4a32-9a19-e150eb4da2ba"/>
    <ds:schemaRef ds:uri="http://www.w3.org/XML/1998/namespace"/>
    <ds:schemaRef ds:uri="http://purl.org/dc/dcmitype/"/>
  </ds:schemaRefs>
</ds:datastoreItem>
</file>

<file path=customXml/itemProps5.xml><?xml version="1.0" encoding="utf-8"?>
<ds:datastoreItem xmlns:ds="http://schemas.openxmlformats.org/officeDocument/2006/customXml" ds:itemID="{EDA79A64-AFAB-4CEE-9BA9-1BA338AB79E0}">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Data 2016</vt:lpstr>
      <vt:lpstr>MixedModesInnov_e</vt:lpstr>
      <vt:lpstr>Figure 7.2</vt:lpstr>
      <vt:lpstr>Data</vt:lpstr>
      <vt:lpstr>'Figure 7.2'!footnotes</vt:lpstr>
      <vt:lpstr>Mixed</vt:lpstr>
      <vt:lpstr>NonTech</vt:lpstr>
      <vt:lpstr>'Figure 7.2'!Notes</vt:lpstr>
      <vt:lpstr>'Figure 7.2'!Source</vt:lpstr>
      <vt:lpstr>'Figure 7.2'!Subtitle</vt:lpstr>
      <vt:lpstr>Tech</vt:lpstr>
      <vt:lpstr>'Figure 7.2'!title</vt:lpstr>
      <vt:lpstr>'Figure 7.2'!Title_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2018-05-23T13:09:39Z</dcterms:created>
  <dcterms:modified xsi:type="dcterms:W3CDTF">2019-09-23T13:39:28Z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okId">
    <vt:lpwstr>a9fce082-0f94-423e-846d-cac0088123cf</vt:lpwstr>
  </property>
  <property fmtid="{D5CDD505-2E9C-101B-9397-08002B2CF9AE}" pid="3" name="ContentTypeId">
    <vt:lpwstr>0x0101008B4DD370EC31429186F3AD49F0D3098F008C1A36C143A5445A9E015C2C6B0F9669007BDA2483AF0E40DD99FC0A03C18F7B6F0065D47AB75915BF4C8CB07C3615B6B1E7</vt:lpwstr>
  </property>
  <property fmtid="{D5CDD505-2E9C-101B-9397-08002B2CF9AE}" pid="4" name="OECDCountry">
    <vt:lpwstr/>
  </property>
  <property fmtid="{D5CDD505-2E9C-101B-9397-08002B2CF9AE}" pid="5" name="OECDTopic">
    <vt:lpwstr/>
  </property>
  <property fmtid="{D5CDD505-2E9C-101B-9397-08002B2CF9AE}" pid="6" name="OECDCommittee">
    <vt:lpwstr>369;#Working Party on SMEs and Entrepreneurship|6b2289ce-2055-4d39-9b4e-885ca731b7d5</vt:lpwstr>
  </property>
  <property fmtid="{D5CDD505-2E9C-101B-9397-08002B2CF9AE}" pid="7" name="OECDPWB">
    <vt:lpwstr>210;#2017-18|ffda23c2-cd1b-45cc-b3f4-67b12010cc58</vt:lpwstr>
  </property>
  <property fmtid="{D5CDD505-2E9C-101B-9397-08002B2CF9AE}" pid="8" name="OECDKeywords">
    <vt:lpwstr>330;#Benchmark|cf7c3220-c8cf-4219-b111-7e080b78b7b7;#401;#Outlook|e4b4094d-f8d4-4175-91a8-68b6b7c86e7d;#244;#SME|efebbbb5-bd03-418d-a5e6-cb24c6037c79</vt:lpwstr>
  </property>
  <property fmtid="{D5CDD505-2E9C-101B-9397-08002B2CF9AE}" pid="9" name="OECDHorizontalProjects">
    <vt:lpwstr/>
  </property>
  <property fmtid="{D5CDD505-2E9C-101B-9397-08002B2CF9AE}" pid="10" name="OECDProjectOwnerStructure">
    <vt:lpwstr>152;#CFE/SMEE|dd6a6207-5644-4682-81a4-f0283c081edd</vt:lpwstr>
  </property>
  <property fmtid="{D5CDD505-2E9C-101B-9397-08002B2CF9AE}" pid="11" name="eShareOrganisationTaxHTField0">
    <vt:lpwstr/>
  </property>
  <property fmtid="{D5CDD505-2E9C-101B-9397-08002B2CF9AE}" pid="12" name="d0b6f6ac229144c2899590f0436d9385">
    <vt:lpwstr/>
  </property>
  <property fmtid="{D5CDD505-2E9C-101B-9397-08002B2CF9AE}" pid="13" name="OECDProject">
    <vt:lpwstr/>
  </property>
  <property fmtid="{D5CDD505-2E9C-101B-9397-08002B2CF9AE}" pid="14" name="OECDOrganisation">
    <vt:lpwstr/>
  </property>
  <property fmtid="{D5CDD505-2E9C-101B-9397-08002B2CF9AE}" pid="15" name="_docset_NoMedatataSyncRequired">
    <vt:lpwstr>False</vt:lpwstr>
  </property>
</Properties>
</file>