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4.4"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L116" i="1" l="1"/>
  <c r="K116" i="1"/>
  <c r="J116" i="1"/>
  <c r="J113" i="1" s="1"/>
  <c r="I116" i="1"/>
  <c r="I114" i="1" s="1"/>
  <c r="H116" i="1"/>
  <c r="G116" i="1"/>
  <c r="E116" i="1"/>
  <c r="E113" i="1" s="1"/>
  <c r="D116" i="1"/>
  <c r="D114" i="1" s="1"/>
  <c r="C116" i="1"/>
  <c r="L114" i="1"/>
  <c r="K114" i="1"/>
  <c r="J114" i="1"/>
  <c r="H114" i="1"/>
  <c r="G114" i="1"/>
  <c r="E114" i="1"/>
  <c r="C114" i="1"/>
  <c r="L113" i="1"/>
  <c r="K113" i="1"/>
  <c r="H113" i="1"/>
  <c r="G113" i="1"/>
  <c r="C113" i="1"/>
  <c r="L107" i="1"/>
  <c r="L105" i="1" s="1"/>
  <c r="K107" i="1"/>
  <c r="J107" i="1"/>
  <c r="I107" i="1"/>
  <c r="I104" i="1" s="1"/>
  <c r="H107" i="1"/>
  <c r="H105" i="1" s="1"/>
  <c r="G107" i="1"/>
  <c r="E107" i="1"/>
  <c r="D107" i="1"/>
  <c r="D104" i="1" s="1"/>
  <c r="C107" i="1"/>
  <c r="C105" i="1" s="1"/>
  <c r="K105" i="1"/>
  <c r="J105" i="1"/>
  <c r="I105" i="1"/>
  <c r="G105" i="1"/>
  <c r="E105" i="1"/>
  <c r="D105" i="1"/>
  <c r="K104" i="1"/>
  <c r="J104" i="1"/>
  <c r="G104" i="1"/>
  <c r="E104" i="1"/>
  <c r="L98" i="1"/>
  <c r="L95" i="1" s="1"/>
  <c r="K98" i="1"/>
  <c r="K96" i="1" s="1"/>
  <c r="J98" i="1"/>
  <c r="I98" i="1"/>
  <c r="H98" i="1"/>
  <c r="H95" i="1" s="1"/>
  <c r="G98" i="1"/>
  <c r="G96" i="1" s="1"/>
  <c r="E98" i="1"/>
  <c r="D98" i="1"/>
  <c r="C98" i="1"/>
  <c r="C95" i="1" s="1"/>
  <c r="L96" i="1"/>
  <c r="J96" i="1"/>
  <c r="I96" i="1"/>
  <c r="H96" i="1"/>
  <c r="E96" i="1"/>
  <c r="D96" i="1"/>
  <c r="C96" i="1"/>
  <c r="J95" i="1"/>
  <c r="I95" i="1"/>
  <c r="E95" i="1"/>
  <c r="D95" i="1"/>
  <c r="T29" i="1"/>
  <c r="S29" i="1"/>
  <c r="R29" i="1"/>
  <c r="O29" i="1" s="1"/>
  <c r="Q29" i="1"/>
  <c r="P29" i="1"/>
  <c r="N29" i="1"/>
  <c r="M29" i="1"/>
  <c r="L29" i="1"/>
  <c r="H29" i="1"/>
  <c r="G29" i="1"/>
  <c r="E29" i="1"/>
  <c r="O28" i="1"/>
  <c r="N28" i="1"/>
  <c r="J29" i="1"/>
  <c r="F28" i="1"/>
  <c r="E28" i="1"/>
  <c r="D28" i="1"/>
  <c r="O27" i="1"/>
  <c r="N27" i="1"/>
  <c r="F27" i="1"/>
  <c r="E27" i="1"/>
  <c r="O26" i="1"/>
  <c r="N26" i="1"/>
  <c r="K29" i="1"/>
  <c r="F26" i="1"/>
  <c r="O25" i="1"/>
  <c r="N25" i="1"/>
  <c r="F25" i="1"/>
  <c r="F29" i="1" s="1"/>
  <c r="N24" i="1"/>
  <c r="T22" i="1"/>
  <c r="S22" i="1"/>
  <c r="R22" i="1"/>
  <c r="Q22" i="1"/>
  <c r="P22" i="1"/>
  <c r="O22" i="1"/>
  <c r="M22" i="1"/>
  <c r="L22" i="1"/>
  <c r="N22" i="1" s="1"/>
  <c r="H22" i="1"/>
  <c r="G22" i="1"/>
  <c r="F22" i="1"/>
  <c r="O21" i="1"/>
  <c r="N21" i="1"/>
  <c r="K22" i="1"/>
  <c r="F21" i="1"/>
  <c r="E21" i="1"/>
  <c r="D21" i="1"/>
  <c r="O20" i="1"/>
  <c r="N20" i="1"/>
  <c r="F20" i="1"/>
  <c r="O19" i="1"/>
  <c r="N19" i="1"/>
  <c r="F19" i="1"/>
  <c r="O18" i="1"/>
  <c r="N18" i="1"/>
  <c r="J22" i="1"/>
  <c r="F18" i="1"/>
  <c r="E22" i="1"/>
  <c r="N17" i="1"/>
  <c r="T15" i="1"/>
  <c r="S15" i="1"/>
  <c r="R15" i="1"/>
  <c r="Q15" i="1"/>
  <c r="P15" i="1"/>
  <c r="O15" i="1" s="1"/>
  <c r="M15" i="1"/>
  <c r="L15" i="1"/>
  <c r="N15" i="1" s="1"/>
  <c r="H15" i="1"/>
  <c r="G15" i="1"/>
  <c r="O14" i="1"/>
  <c r="N14" i="1"/>
  <c r="F14" i="1"/>
  <c r="O13" i="1"/>
  <c r="N13" i="1"/>
  <c r="F13" i="1"/>
  <c r="O12" i="1"/>
  <c r="N12" i="1"/>
  <c r="K15" i="1"/>
  <c r="F12" i="1"/>
  <c r="N11" i="1"/>
  <c r="J15" i="1"/>
  <c r="F11" i="1"/>
  <c r="F15" i="1" s="1"/>
  <c r="E15" i="1"/>
  <c r="G95" i="1" l="1"/>
  <c r="K95" i="1"/>
  <c r="C104" i="1"/>
  <c r="H104" i="1"/>
  <c r="L104" i="1"/>
  <c r="D113" i="1"/>
  <c r="I113" i="1"/>
</calcChain>
</file>

<file path=xl/sharedStrings.xml><?xml version="1.0" encoding="utf-8"?>
<sst xmlns="http://schemas.openxmlformats.org/spreadsheetml/2006/main" count="109" uniqueCount="48">
  <si>
    <t>Score par type de partenaires du développement et classement</t>
  </si>
  <si>
    <t>SNCP</t>
  </si>
  <si>
    <t>SNPC_16</t>
  </si>
  <si>
    <t>SNPC_18</t>
  </si>
  <si>
    <t>Bilatéraux (2018)</t>
  </si>
  <si>
    <t>Multilatéraux (2018)</t>
  </si>
  <si>
    <t>CAD</t>
  </si>
  <si>
    <t>Non-membres du CAD</t>
  </si>
  <si>
    <t>Bilatéraux</t>
  </si>
  <si>
    <t>Multilatéraux</t>
  </si>
  <si>
    <t>Fondations</t>
  </si>
  <si>
    <t>BMD</t>
  </si>
  <si>
    <t>AOI</t>
  </si>
  <si>
    <t>ONU</t>
  </si>
  <si>
    <t>FV</t>
  </si>
  <si>
    <t>Besoin d'amélioration</t>
  </si>
  <si>
    <t>Passable</t>
  </si>
  <si>
    <t>Bon</t>
  </si>
  <si>
    <t>Excellent</t>
  </si>
  <si>
    <t>EDP</t>
  </si>
  <si>
    <t>EDP_16</t>
  </si>
  <si>
    <t>EDP_18</t>
  </si>
  <si>
    <t>IITA</t>
  </si>
  <si>
    <t>IITA_16</t>
  </si>
  <si>
    <t>IITA_18</t>
  </si>
  <si>
    <t>FSS</t>
  </si>
  <si>
    <t>IATI</t>
  </si>
  <si>
    <t>Improvement since 2016 by provider type and classification</t>
  </si>
  <si>
    <t>CRS</t>
  </si>
  <si>
    <t>All</t>
  </si>
  <si>
    <t>Bilateral</t>
  </si>
  <si>
    <t>DAC</t>
  </si>
  <si>
    <t>Non-DAC</t>
  </si>
  <si>
    <t>MDB</t>
  </si>
  <si>
    <t>UN</t>
  </si>
  <si>
    <t>OIOs</t>
  </si>
  <si>
    <t>VF</t>
  </si>
  <si>
    <t>Decline</t>
  </si>
  <si>
    <t>No change</t>
  </si>
  <si>
    <t>Progress</t>
  </si>
  <si>
    <t>%progress</t>
  </si>
  <si>
    <t>%change</t>
  </si>
  <si>
    <t>N</t>
  </si>
  <si>
    <t>Vers une coopération pour le développement plus efficace - © OCDE 2019</t>
  </si>
  <si>
    <t>Chapitre 7</t>
  </si>
  <si>
    <t>Graphique 7.4. Le reporting prévisionnel est en régression</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</si>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</sst>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theme="1"/>
      <name val="Arial"/>
      <family val="2"/>
    </font>
    <font>
      <b/>
      <sz val="10"/>
      <color theme="1"/>
      <name val="Arial"/>
      <family val="2"/>
    </font>
    <font>
      <b/>
      <sz val="10"/>
      <color rgb="FF010000"/>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2" fillId="0" borderId="1" xfId="0" applyFont="1" applyBorder="1"/>
    <xf numFmtId="0" fontId="0" fillId="0" borderId="1" xfId="0" applyBorder="1"/>
    <xf numFmtId="0" fontId="2" fillId="2" borderId="2" xfId="0" applyFont="1" applyFill="1" applyBorder="1" applyAlignment="1"/>
    <xf numFmtId="0" fontId="0" fillId="2" borderId="1" xfId="0" applyFill="1" applyBorder="1"/>
    <xf numFmtId="0" fontId="2" fillId="0" borderId="0" xfId="0" applyFont="1"/>
    <xf numFmtId="0" fontId="0" fillId="0" borderId="1" xfId="0" applyFill="1" applyBorder="1"/>
    <xf numFmtId="9" fontId="0" fillId="0" borderId="1" xfId="1" applyFont="1" applyBorder="1"/>
    <xf numFmtId="0" fontId="2" fillId="0" borderId="0" xfId="0" applyFont="1" applyFill="1" applyBorder="1" applyAlignment="1"/>
    <xf numFmtId="0" fontId="0" fillId="0" borderId="0" xfId="0" applyFill="1"/>
    <xf numFmtId="0" fontId="2" fillId="0" borderId="0" xfId="0" applyFont="1" applyFill="1" applyBorder="1"/>
    <xf numFmtId="0" fontId="0" fillId="0" borderId="0" xfId="0" applyFill="1" applyBorder="1"/>
    <xf numFmtId="0" fontId="0" fillId="0" borderId="0" xfId="0" applyBorder="1"/>
    <xf numFmtId="0" fontId="2" fillId="3" borderId="1" xfId="0" applyFont="1" applyFill="1" applyBorder="1"/>
    <xf numFmtId="9" fontId="2" fillId="0" borderId="0" xfId="1" applyFont="1" applyFill="1" applyBorder="1"/>
    <xf numFmtId="9" fontId="2" fillId="3" borderId="0" xfId="1" applyFont="1" applyFill="1"/>
    <xf numFmtId="9" fontId="0" fillId="0" borderId="0" xfId="1" applyFont="1"/>
    <xf numFmtId="0" fontId="2" fillId="3" borderId="0" xfId="0" applyFont="1" applyFill="1"/>
    <xf numFmtId="0" fontId="3" fillId="4" borderId="0" xfId="0" applyFont="1" applyFill="1" applyAlignment="1"/>
    <xf numFmtId="0" fontId="4" fillId="4" borderId="0" xfId="0" applyFont="1" applyFill="1" applyAlignment="1"/>
    <xf numFmtId="0" fontId="5" fillId="4"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796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'4.4'!$B$21</c:f>
              <c:strCache>
                <c:ptCount val="1"/>
                <c:pt idx="0">
                  <c:v>Excellent</c:v>
                </c:pt>
              </c:strCache>
            </c:strRef>
          </c:tx>
          <c:spPr>
            <a:solidFill>
              <a:srgbClr val="FC5D3D"/>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'4.4'!$E$17:$K$17</c15:sqref>
                  </c15:fullRef>
                </c:ext>
              </c:extLst>
              <c:f>('4.4'!$E$17:$F$17,'4.4'!$I$17:$K$17)</c:f>
              <c:strCache>
                <c:ptCount val="5"/>
                <c:pt idx="0">
                  <c:v>2018</c:v>
                </c:pt>
                <c:pt idx="1">
                  <c:v>2016</c:v>
                </c:pt>
                <c:pt idx="3">
                  <c:v>Bilatéraux (2018)</c:v>
                </c:pt>
                <c:pt idx="4">
                  <c:v>Multilatéraux (2018)</c:v>
                </c:pt>
              </c:strCache>
            </c:strRef>
          </c:cat>
          <c:val>
            <c:numRef>
              <c:extLst>
                <c:ext xmlns:c15="http://schemas.microsoft.com/office/drawing/2012/chart" uri="{02D57815-91ED-43cb-92C2-25804820EDAC}">
                  <c15:fullRef>
                    <c15:sqref>'4.4'!$E$21:$K$21</c15:sqref>
                  </c15:fullRef>
                </c:ext>
              </c:extLst>
              <c:f>('4.4'!$E$21:$F$21,'4.4'!$I$21:$K$21)</c:f>
              <c:numCache>
                <c:formatCode>0%</c:formatCode>
                <c:ptCount val="5"/>
                <c:pt idx="0">
                  <c:v>0.22727272727272727</c:v>
                </c:pt>
                <c:pt idx="1">
                  <c:v>0.32558139534883723</c:v>
                </c:pt>
                <c:pt idx="3">
                  <c:v>0.11538461538461539</c:v>
                </c:pt>
                <c:pt idx="4">
                  <c:v>0.3888888888888889</c:v>
                </c:pt>
              </c:numCache>
            </c:numRef>
          </c:val>
          <c:extLst>
            <c:ext xmlns:c16="http://schemas.microsoft.com/office/drawing/2014/chart" uri="{C3380CC4-5D6E-409C-BE32-E72D297353CC}">
              <c16:uniqueId val="{00000000-8FB8-4C74-94C9-F4D05336BF57}"/>
            </c:ext>
          </c:extLst>
        </c:ser>
        <c:ser>
          <c:idx val="2"/>
          <c:order val="1"/>
          <c:tx>
            <c:strRef>
              <c:f>'4.4'!$B$20</c:f>
              <c:strCache>
                <c:ptCount val="1"/>
                <c:pt idx="0">
                  <c:v>Bon</c:v>
                </c:pt>
              </c:strCache>
            </c:strRef>
          </c:tx>
          <c:spPr>
            <a:solidFill>
              <a:srgbClr val="AA6600"/>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'4.4'!$E$17:$K$17</c15:sqref>
                  </c15:fullRef>
                </c:ext>
              </c:extLst>
              <c:f>('4.4'!$E$17:$F$17,'4.4'!$I$17:$K$17)</c:f>
              <c:strCache>
                <c:ptCount val="5"/>
                <c:pt idx="0">
                  <c:v>2018</c:v>
                </c:pt>
                <c:pt idx="1">
                  <c:v>2016</c:v>
                </c:pt>
                <c:pt idx="3">
                  <c:v>Bilatéraux (2018)</c:v>
                </c:pt>
                <c:pt idx="4">
                  <c:v>Multilatéraux (2018)</c:v>
                </c:pt>
              </c:strCache>
            </c:strRef>
          </c:cat>
          <c:val>
            <c:numRef>
              <c:extLst>
                <c:ext xmlns:c15="http://schemas.microsoft.com/office/drawing/2012/chart" uri="{02D57815-91ED-43cb-92C2-25804820EDAC}">
                  <c15:fullRef>
                    <c15:sqref>'4.4'!$E$20:$K$20</c15:sqref>
                  </c15:fullRef>
                </c:ext>
              </c:extLst>
              <c:f>('4.4'!$E$20:$F$20,'4.4'!$I$20:$K$20)</c:f>
              <c:numCache>
                <c:formatCode>0%</c:formatCode>
                <c:ptCount val="5"/>
                <c:pt idx="0">
                  <c:v>0.31818181818181818</c:v>
                </c:pt>
                <c:pt idx="1">
                  <c:v>0.32558139534883723</c:v>
                </c:pt>
                <c:pt idx="3">
                  <c:v>0.34615384615384615</c:v>
                </c:pt>
                <c:pt idx="4">
                  <c:v>0.27777777777777779</c:v>
                </c:pt>
              </c:numCache>
            </c:numRef>
          </c:val>
          <c:extLst>
            <c:ext xmlns:c16="http://schemas.microsoft.com/office/drawing/2014/chart" uri="{C3380CC4-5D6E-409C-BE32-E72D297353CC}">
              <c16:uniqueId val="{00000001-8FB8-4C74-94C9-F4D05336BF57}"/>
            </c:ext>
          </c:extLst>
        </c:ser>
        <c:ser>
          <c:idx val="1"/>
          <c:order val="2"/>
          <c:tx>
            <c:strRef>
              <c:f>'4.4'!$B$19</c:f>
              <c:strCache>
                <c:ptCount val="1"/>
                <c:pt idx="0">
                  <c:v>Passable</c:v>
                </c:pt>
              </c:strCache>
            </c:strRef>
          </c:tx>
          <c:spPr>
            <a:solidFill>
              <a:srgbClr val="FDB91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'4.4'!$E$17:$K$17</c15:sqref>
                  </c15:fullRef>
                </c:ext>
              </c:extLst>
              <c:f>('4.4'!$E$17:$F$17,'4.4'!$I$17:$K$17)</c:f>
              <c:strCache>
                <c:ptCount val="5"/>
                <c:pt idx="0">
                  <c:v>2018</c:v>
                </c:pt>
                <c:pt idx="1">
                  <c:v>2016</c:v>
                </c:pt>
                <c:pt idx="3">
                  <c:v>Bilatéraux (2018)</c:v>
                </c:pt>
                <c:pt idx="4">
                  <c:v>Multilatéraux (2018)</c:v>
                </c:pt>
              </c:strCache>
            </c:strRef>
          </c:cat>
          <c:val>
            <c:numRef>
              <c:extLst>
                <c:ext xmlns:c15="http://schemas.microsoft.com/office/drawing/2012/chart" uri="{02D57815-91ED-43cb-92C2-25804820EDAC}">
                  <c15:fullRef>
                    <c15:sqref>'4.4'!$E$19:$K$19</c15:sqref>
                  </c15:fullRef>
                </c:ext>
              </c:extLst>
              <c:f>('4.4'!$E$19:$F$19,'4.4'!$I$19:$K$19)</c:f>
              <c:numCache>
                <c:formatCode>0%</c:formatCode>
                <c:ptCount val="5"/>
                <c:pt idx="0">
                  <c:v>0.22727272727272727</c:v>
                </c:pt>
                <c:pt idx="1">
                  <c:v>0.20930232558139536</c:v>
                </c:pt>
                <c:pt idx="3">
                  <c:v>0.23076923076923078</c:v>
                </c:pt>
                <c:pt idx="4">
                  <c:v>0.22222222222222221</c:v>
                </c:pt>
              </c:numCache>
            </c:numRef>
          </c:val>
          <c:extLst>
            <c:ext xmlns:c16="http://schemas.microsoft.com/office/drawing/2014/chart" uri="{C3380CC4-5D6E-409C-BE32-E72D297353CC}">
              <c16:uniqueId val="{00000002-8FB8-4C74-94C9-F4D05336BF57}"/>
            </c:ext>
          </c:extLst>
        </c:ser>
        <c:ser>
          <c:idx val="0"/>
          <c:order val="3"/>
          <c:tx>
            <c:strRef>
              <c:f>'4.4'!$B$18</c:f>
              <c:strCache>
                <c:ptCount val="1"/>
                <c:pt idx="0">
                  <c:v>Besoin d'amélioration</c:v>
                </c:pt>
              </c:strCache>
            </c:strRef>
          </c:tx>
          <c:spPr>
            <a:solidFill>
              <a:srgbClr val="979690"/>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'4.4'!$E$17:$K$17</c15:sqref>
                  </c15:fullRef>
                </c:ext>
              </c:extLst>
              <c:f>('4.4'!$E$17:$F$17,'4.4'!$I$17:$K$17)</c:f>
              <c:strCache>
                <c:ptCount val="5"/>
                <c:pt idx="0">
                  <c:v>2018</c:v>
                </c:pt>
                <c:pt idx="1">
                  <c:v>2016</c:v>
                </c:pt>
                <c:pt idx="3">
                  <c:v>Bilatéraux (2018)</c:v>
                </c:pt>
                <c:pt idx="4">
                  <c:v>Multilatéraux (2018)</c:v>
                </c:pt>
              </c:strCache>
            </c:strRef>
          </c:cat>
          <c:val>
            <c:numRef>
              <c:extLst>
                <c:ext xmlns:c15="http://schemas.microsoft.com/office/drawing/2012/chart" uri="{02D57815-91ED-43cb-92C2-25804820EDAC}">
                  <c15:fullRef>
                    <c15:sqref>'4.4'!$E$18:$K$18</c15:sqref>
                  </c15:fullRef>
                </c:ext>
              </c:extLst>
              <c:f>('4.4'!$E$18:$F$18,'4.4'!$I$18:$K$18)</c:f>
              <c:numCache>
                <c:formatCode>0%</c:formatCode>
                <c:ptCount val="5"/>
                <c:pt idx="0">
                  <c:v>0.22727272727272727</c:v>
                </c:pt>
                <c:pt idx="1">
                  <c:v>0.13953488372093023</c:v>
                </c:pt>
                <c:pt idx="3">
                  <c:v>0.30769230769230771</c:v>
                </c:pt>
                <c:pt idx="4">
                  <c:v>0.1111111111111111</c:v>
                </c:pt>
              </c:numCache>
            </c:numRef>
          </c:val>
          <c:extLst>
            <c:ext xmlns:c16="http://schemas.microsoft.com/office/drawing/2014/chart" uri="{C3380CC4-5D6E-409C-BE32-E72D297353CC}">
              <c16:uniqueId val="{00000003-8FB8-4C74-94C9-F4D05336BF57}"/>
            </c:ext>
          </c:extLst>
        </c:ser>
        <c:dLbls>
          <c:dLblPos val="ctr"/>
          <c:showLegendKey val="0"/>
          <c:showVal val="1"/>
          <c:showCatName val="0"/>
          <c:showSerName val="0"/>
          <c:showPercent val="0"/>
          <c:showBubbleSize val="0"/>
        </c:dLbls>
        <c:gapWidth val="100"/>
        <c:overlap val="100"/>
        <c:axId val="211756160"/>
        <c:axId val="211757696"/>
      </c:barChart>
      <c:catAx>
        <c:axId val="211756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11757696"/>
        <c:crosses val="autoZero"/>
        <c:auto val="1"/>
        <c:lblAlgn val="ctr"/>
        <c:lblOffset val="100"/>
        <c:noMultiLvlLbl val="0"/>
      </c:catAx>
      <c:valAx>
        <c:axId val="211757696"/>
        <c:scaling>
          <c:orientation val="minMax"/>
        </c:scaling>
        <c:delete val="1"/>
        <c:axPos val="t"/>
        <c:numFmt formatCode="0%" sourceLinked="1"/>
        <c:majorTickMark val="none"/>
        <c:minorTickMark val="none"/>
        <c:tickLblPos val="nextTo"/>
        <c:crossAx val="21175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49520</xdr:colOff>
      <xdr:row>30</xdr:row>
      <xdr:rowOff>128713</xdr:rowOff>
    </xdr:from>
    <xdr:to>
      <xdr:col>13</xdr:col>
      <xdr:colOff>524270</xdr:colOff>
      <xdr:row>47</xdr:row>
      <xdr:rowOff>147988</xdr:rowOff>
    </xdr:to>
    <xdr:graphicFrame macro="">
      <xdr:nvGraphicFramePr>
        <xdr:cNvPr id="2" name="Chart 1">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tabSelected="1" zoomScaleNormal="100" workbookViewId="0"/>
  </sheetViews>
  <sheetFormatPr defaultRowHeight="12.75" x14ac:dyDescent="0.2"/>
  <cols>
    <col min="2" max="4" width="9.5703125" style="5" customWidth="1"/>
    <col min="10" max="11" width="8.7109375" customWidth="1"/>
    <col min="21" max="21" width="1.7109375" customWidth="1"/>
  </cols>
  <sheetData>
    <row r="1" spans="1:20" s="19" customFormat="1" x14ac:dyDescent="0.2">
      <c r="A1" s="20" t="s">
        <v>43</v>
      </c>
      <c r="B1" s="18"/>
      <c r="C1" s="18"/>
      <c r="D1" s="18"/>
    </row>
    <row r="2" spans="1:20" s="19" customFormat="1" x14ac:dyDescent="0.2">
      <c r="A2" s="19" t="s">
        <v>44</v>
      </c>
      <c r="B2" s="18" t="s">
        <v>45</v>
      </c>
      <c r="C2" s="18"/>
      <c r="D2" s="18"/>
    </row>
    <row r="3" spans="1:20" s="19" customFormat="1" x14ac:dyDescent="0.2">
      <c r="A3" s="19" t="s">
        <v>46</v>
      </c>
      <c r="B3" s="18"/>
      <c r="C3" s="18"/>
      <c r="D3" s="18"/>
    </row>
    <row r="4" spans="1:20" s="19" customFormat="1" x14ac:dyDescent="0.2">
      <c r="A4" s="20" t="s">
        <v>47</v>
      </c>
      <c r="B4" s="18"/>
      <c r="C4" s="18"/>
      <c r="D4" s="18"/>
    </row>
    <row r="5" spans="1:20" s="19" customFormat="1" x14ac:dyDescent="0.2">
      <c r="B5" s="18"/>
      <c r="C5" s="18"/>
      <c r="D5" s="18"/>
    </row>
    <row r="6" spans="1:20" x14ac:dyDescent="0.2">
      <c r="B6" s="1"/>
      <c r="C6" s="1"/>
      <c r="D6" s="1"/>
      <c r="E6" s="2"/>
      <c r="F6" s="2"/>
      <c r="G6" s="2"/>
      <c r="H6" s="2"/>
      <c r="I6" s="2"/>
      <c r="J6" s="2"/>
      <c r="K6" s="2"/>
      <c r="L6" s="2"/>
      <c r="P6" s="2"/>
      <c r="Q6" s="2"/>
    </row>
    <row r="9" spans="1:20" x14ac:dyDescent="0.2">
      <c r="B9" s="3" t="s">
        <v>0</v>
      </c>
      <c r="C9" s="3"/>
      <c r="D9" s="3"/>
      <c r="E9" s="3"/>
      <c r="F9" s="3"/>
      <c r="G9" s="3"/>
      <c r="H9" s="3"/>
      <c r="I9" s="3"/>
      <c r="J9" s="3"/>
      <c r="K9" s="3"/>
      <c r="L9" s="3"/>
      <c r="M9" s="3"/>
      <c r="N9" s="3"/>
      <c r="O9" s="3"/>
      <c r="P9" s="3"/>
      <c r="Q9" s="3"/>
      <c r="R9" s="3"/>
      <c r="S9" s="3"/>
      <c r="T9" s="3"/>
    </row>
    <row r="10" spans="1:20" x14ac:dyDescent="0.2">
      <c r="B10" s="4" t="s">
        <v>1</v>
      </c>
      <c r="E10" s="2">
        <v>2018</v>
      </c>
      <c r="F10" s="1">
        <v>2016</v>
      </c>
      <c r="G10" s="1" t="s">
        <v>2</v>
      </c>
      <c r="H10" s="1" t="s">
        <v>3</v>
      </c>
      <c r="I10" s="1"/>
      <c r="J10" s="2" t="s">
        <v>4</v>
      </c>
      <c r="K10" s="2" t="s">
        <v>5</v>
      </c>
      <c r="L10" s="2" t="s">
        <v>6</v>
      </c>
      <c r="M10" s="6" t="s">
        <v>7</v>
      </c>
      <c r="N10" s="6" t="s">
        <v>8</v>
      </c>
      <c r="O10" s="6" t="s">
        <v>9</v>
      </c>
      <c r="P10" s="2" t="s">
        <v>10</v>
      </c>
      <c r="Q10" s="2" t="s">
        <v>11</v>
      </c>
      <c r="R10" s="2" t="s">
        <v>12</v>
      </c>
      <c r="S10" s="2" t="s">
        <v>13</v>
      </c>
      <c r="T10" s="2" t="s">
        <v>14</v>
      </c>
    </row>
    <row r="11" spans="1:20" x14ac:dyDescent="0.2">
      <c r="B11" s="1" t="s">
        <v>15</v>
      </c>
      <c r="E11" s="7">
        <v>0.10810810810810811</v>
      </c>
      <c r="F11" s="7">
        <f>6/46</f>
        <v>0.13043478260869565</v>
      </c>
      <c r="G11" s="2">
        <v>6</v>
      </c>
      <c r="H11" s="2">
        <v>7</v>
      </c>
      <c r="I11" s="2"/>
      <c r="J11" s="7">
        <v>0.22222222222222221</v>
      </c>
      <c r="K11" s="2"/>
      <c r="L11" s="2">
        <v>7</v>
      </c>
      <c r="M11" s="2">
        <v>1</v>
      </c>
      <c r="N11" s="2">
        <f>SUM(L11:M11)</f>
        <v>8</v>
      </c>
      <c r="O11" s="2"/>
      <c r="P11" s="2"/>
      <c r="Q11" s="2"/>
      <c r="R11" s="2"/>
      <c r="S11" s="2"/>
      <c r="T11" s="2"/>
    </row>
    <row r="12" spans="1:20" x14ac:dyDescent="0.2">
      <c r="B12" s="1" t="s">
        <v>16</v>
      </c>
      <c r="E12" s="7">
        <v>0.10810810810810811</v>
      </c>
      <c r="F12" s="7">
        <f>7/46</f>
        <v>0.15217391304347827</v>
      </c>
      <c r="G12" s="2">
        <v>7</v>
      </c>
      <c r="H12" s="2">
        <v>6</v>
      </c>
      <c r="I12" s="2"/>
      <c r="J12" s="7">
        <v>0.16666666666666666</v>
      </c>
      <c r="K12" s="7">
        <v>5.7142857142857141E-2</v>
      </c>
      <c r="L12" s="2">
        <v>6</v>
      </c>
      <c r="M12" s="2"/>
      <c r="N12" s="2">
        <f>SUM(L12:M12)</f>
        <v>6</v>
      </c>
      <c r="O12" s="2">
        <f>SUM(P12:T12)</f>
        <v>2</v>
      </c>
      <c r="P12" s="2"/>
      <c r="Q12" s="2">
        <v>1</v>
      </c>
      <c r="R12" s="2"/>
      <c r="S12" s="2"/>
      <c r="T12" s="2">
        <v>1</v>
      </c>
    </row>
    <row r="13" spans="1:20" x14ac:dyDescent="0.2">
      <c r="B13" s="1" t="s">
        <v>17</v>
      </c>
      <c r="E13" s="7">
        <v>0.40540540540540543</v>
      </c>
      <c r="F13" s="7">
        <f>23/46</f>
        <v>0.5</v>
      </c>
      <c r="G13" s="2">
        <v>19</v>
      </c>
      <c r="H13" s="2">
        <v>14</v>
      </c>
      <c r="I13" s="2"/>
      <c r="J13" s="7">
        <v>0.3888888888888889</v>
      </c>
      <c r="K13" s="7">
        <v>0.4</v>
      </c>
      <c r="L13" s="2">
        <v>9</v>
      </c>
      <c r="M13" s="2">
        <v>7</v>
      </c>
      <c r="N13" s="2">
        <f>SUM(L13:M13)</f>
        <v>16</v>
      </c>
      <c r="O13" s="2">
        <f>SUM(P13:T13)</f>
        <v>14</v>
      </c>
      <c r="P13" s="2"/>
      <c r="Q13" s="2">
        <v>5</v>
      </c>
      <c r="R13" s="2"/>
      <c r="S13" s="2">
        <v>6</v>
      </c>
      <c r="T13" s="2">
        <v>3</v>
      </c>
    </row>
    <row r="14" spans="1:20" x14ac:dyDescent="0.2">
      <c r="B14" s="1" t="s">
        <v>18</v>
      </c>
      <c r="E14" s="7">
        <v>0.3783783783783784</v>
      </c>
      <c r="F14" s="7">
        <f>10/46</f>
        <v>0.21739130434782608</v>
      </c>
      <c r="G14" s="2">
        <v>10</v>
      </c>
      <c r="H14" s="2">
        <v>15</v>
      </c>
      <c r="I14" s="2"/>
      <c r="J14" s="7">
        <v>0.22222222222222221</v>
      </c>
      <c r="K14" s="7">
        <v>0.54285714285714282</v>
      </c>
      <c r="L14" s="2">
        <v>7</v>
      </c>
      <c r="M14" s="2">
        <v>3</v>
      </c>
      <c r="N14" s="2">
        <f>SUM(L14:M14)</f>
        <v>10</v>
      </c>
      <c r="O14" s="2">
        <f>SUM(P14:T14)</f>
        <v>18</v>
      </c>
      <c r="P14" s="2"/>
      <c r="Q14" s="2">
        <v>4</v>
      </c>
      <c r="R14" s="2">
        <v>2</v>
      </c>
      <c r="S14" s="2">
        <v>8</v>
      </c>
      <c r="T14" s="2">
        <v>4</v>
      </c>
    </row>
    <row r="15" spans="1:20" x14ac:dyDescent="0.2">
      <c r="B15" s="1"/>
      <c r="E15" s="1">
        <f>SUM(E11:E14)</f>
        <v>1</v>
      </c>
      <c r="F15" s="1">
        <f>SUM(F11:F14)</f>
        <v>1</v>
      </c>
      <c r="G15" s="1">
        <f>SUM(G11:G14)</f>
        <v>42</v>
      </c>
      <c r="H15" s="1">
        <f>SUM(H11:H14)</f>
        <v>42</v>
      </c>
      <c r="I15" s="1"/>
      <c r="J15" s="1">
        <f t="shared" ref="J15:T15" si="0">SUM(J11:J14)</f>
        <v>0.99999999999999989</v>
      </c>
      <c r="K15" s="1">
        <f t="shared" si="0"/>
        <v>1</v>
      </c>
      <c r="L15" s="1">
        <f t="shared" si="0"/>
        <v>29</v>
      </c>
      <c r="M15" s="1">
        <f>SUM(M11:M14)</f>
        <v>11</v>
      </c>
      <c r="N15" s="2">
        <f>SUM(L15:M15)</f>
        <v>40</v>
      </c>
      <c r="O15" s="1">
        <f>SUM(P15:T15)</f>
        <v>34</v>
      </c>
      <c r="P15" s="1">
        <f t="shared" si="0"/>
        <v>0</v>
      </c>
      <c r="Q15" s="1">
        <f t="shared" si="0"/>
        <v>10</v>
      </c>
      <c r="R15" s="1">
        <f t="shared" si="0"/>
        <v>2</v>
      </c>
      <c r="S15" s="1">
        <f t="shared" si="0"/>
        <v>14</v>
      </c>
      <c r="T15" s="1">
        <f t="shared" si="0"/>
        <v>8</v>
      </c>
    </row>
    <row r="16" spans="1:20" x14ac:dyDescent="0.2">
      <c r="B16"/>
      <c r="N16" s="2"/>
      <c r="O16" s="2"/>
    </row>
    <row r="17" spans="2:20" x14ac:dyDescent="0.2">
      <c r="B17" s="4" t="s">
        <v>19</v>
      </c>
      <c r="E17" s="2">
        <v>2018</v>
      </c>
      <c r="F17" s="1">
        <v>2016</v>
      </c>
      <c r="G17" s="1" t="s">
        <v>20</v>
      </c>
      <c r="H17" s="1" t="s">
        <v>21</v>
      </c>
      <c r="J17" s="2" t="s">
        <v>4</v>
      </c>
      <c r="K17" s="2" t="s">
        <v>5</v>
      </c>
      <c r="L17" s="2" t="s">
        <v>6</v>
      </c>
      <c r="M17" s="6" t="s">
        <v>7</v>
      </c>
      <c r="N17" s="2">
        <f t="shared" ref="N17:N22" si="1">SUM(L17:M17)</f>
        <v>0</v>
      </c>
      <c r="O17" s="6" t="s">
        <v>9</v>
      </c>
      <c r="P17" s="2" t="s">
        <v>10</v>
      </c>
      <c r="Q17" s="2" t="s">
        <v>11</v>
      </c>
      <c r="R17" s="2" t="s">
        <v>12</v>
      </c>
      <c r="S17" s="2" t="s">
        <v>13</v>
      </c>
      <c r="T17" s="2" t="s">
        <v>14</v>
      </c>
    </row>
    <row r="18" spans="2:20" x14ac:dyDescent="0.2">
      <c r="B18" s="1" t="s">
        <v>15</v>
      </c>
      <c r="E18" s="7">
        <v>0.22727272727272727</v>
      </c>
      <c r="F18" s="7">
        <f>6/43</f>
        <v>0.13953488372093023</v>
      </c>
      <c r="G18" s="2">
        <v>6</v>
      </c>
      <c r="H18" s="2">
        <v>9</v>
      </c>
      <c r="J18" s="7">
        <v>0.30769230769230771</v>
      </c>
      <c r="K18" s="7">
        <v>0.1111111111111111</v>
      </c>
      <c r="L18" s="2">
        <v>7</v>
      </c>
      <c r="M18" s="2">
        <v>1</v>
      </c>
      <c r="N18" s="2">
        <f t="shared" si="1"/>
        <v>8</v>
      </c>
      <c r="O18" s="2">
        <f>SUM(P18:T18)</f>
        <v>2</v>
      </c>
      <c r="P18" s="2"/>
      <c r="Q18" s="2"/>
      <c r="R18" s="2"/>
      <c r="S18" s="2">
        <v>2</v>
      </c>
      <c r="T18" s="2"/>
    </row>
    <row r="19" spans="2:20" x14ac:dyDescent="0.2">
      <c r="B19" s="1" t="s">
        <v>16</v>
      </c>
      <c r="E19" s="7">
        <v>0.22727272727272727</v>
      </c>
      <c r="F19" s="7">
        <f>9/43</f>
        <v>0.20930232558139536</v>
      </c>
      <c r="G19" s="2">
        <v>7</v>
      </c>
      <c r="H19" s="2">
        <v>8</v>
      </c>
      <c r="J19" s="7">
        <v>0.23076923076923078</v>
      </c>
      <c r="K19" s="7">
        <v>0.22222222222222221</v>
      </c>
      <c r="L19" s="2">
        <v>5</v>
      </c>
      <c r="M19" s="2">
        <v>1</v>
      </c>
      <c r="N19" s="2">
        <f t="shared" si="1"/>
        <v>6</v>
      </c>
      <c r="O19" s="2">
        <f>SUM(P19:T19)</f>
        <v>4</v>
      </c>
      <c r="P19" s="2"/>
      <c r="Q19" s="2">
        <v>1</v>
      </c>
      <c r="R19" s="2"/>
      <c r="S19" s="2">
        <v>3</v>
      </c>
      <c r="T19" s="2"/>
    </row>
    <row r="20" spans="2:20" x14ac:dyDescent="0.2">
      <c r="B20" s="1" t="s">
        <v>17</v>
      </c>
      <c r="E20" s="7">
        <v>0.31818181818181818</v>
      </c>
      <c r="F20" s="7">
        <f>14/43</f>
        <v>0.32558139534883723</v>
      </c>
      <c r="G20" s="2">
        <v>14</v>
      </c>
      <c r="H20" s="2">
        <v>12</v>
      </c>
      <c r="J20" s="7">
        <v>0.34615384615384615</v>
      </c>
      <c r="K20" s="7">
        <v>0.27777777777777779</v>
      </c>
      <c r="L20" s="2">
        <v>8</v>
      </c>
      <c r="M20" s="2">
        <v>1</v>
      </c>
      <c r="N20" s="2">
        <f t="shared" si="1"/>
        <v>9</v>
      </c>
      <c r="O20" s="2">
        <f>SUM(P20:T20)</f>
        <v>5</v>
      </c>
      <c r="P20" s="2"/>
      <c r="Q20" s="2">
        <v>1</v>
      </c>
      <c r="R20" s="2"/>
      <c r="S20" s="2">
        <v>1</v>
      </c>
      <c r="T20" s="2">
        <v>3</v>
      </c>
    </row>
    <row r="21" spans="2:20" x14ac:dyDescent="0.2">
      <c r="B21" s="1" t="s">
        <v>18</v>
      </c>
      <c r="D21" s="5">
        <f>24/44</f>
        <v>0.54545454545454541</v>
      </c>
      <c r="E21" s="7">
        <f>10/44</f>
        <v>0.22727272727272727</v>
      </c>
      <c r="F21" s="7">
        <f>14/43</f>
        <v>0.32558139534883723</v>
      </c>
      <c r="G21" s="2">
        <v>11</v>
      </c>
      <c r="H21" s="2">
        <v>9</v>
      </c>
      <c r="J21" s="7">
        <v>0.11538461538461539</v>
      </c>
      <c r="K21" s="7">
        <v>0.3888888888888889</v>
      </c>
      <c r="L21" s="2">
        <v>5</v>
      </c>
      <c r="M21" s="2"/>
      <c r="N21" s="2">
        <f t="shared" si="1"/>
        <v>5</v>
      </c>
      <c r="O21" s="2">
        <f>SUM(P21:T21)</f>
        <v>5</v>
      </c>
      <c r="P21" s="2"/>
      <c r="Q21" s="2">
        <v>2</v>
      </c>
      <c r="R21" s="2"/>
      <c r="S21" s="2">
        <v>1</v>
      </c>
      <c r="T21" s="2">
        <v>2</v>
      </c>
    </row>
    <row r="22" spans="2:20" x14ac:dyDescent="0.2">
      <c r="B22" s="1"/>
      <c r="E22" s="1">
        <f t="shared" ref="E22:T22" si="2">SUM(E18:E21)</f>
        <v>1</v>
      </c>
      <c r="F22" s="1">
        <f>SUM(F18:F21)</f>
        <v>1</v>
      </c>
      <c r="G22" s="1">
        <f>SUM(G18:G21)</f>
        <v>38</v>
      </c>
      <c r="H22" s="1">
        <f>SUM(H18:H21)</f>
        <v>38</v>
      </c>
      <c r="I22" s="1"/>
      <c r="J22" s="1">
        <f t="shared" si="2"/>
        <v>1</v>
      </c>
      <c r="K22" s="1">
        <f t="shared" si="2"/>
        <v>1</v>
      </c>
      <c r="L22" s="1">
        <f t="shared" si="2"/>
        <v>25</v>
      </c>
      <c r="M22" s="1">
        <f>SUM(M18:M21)</f>
        <v>3</v>
      </c>
      <c r="N22" s="2">
        <f t="shared" si="1"/>
        <v>28</v>
      </c>
      <c r="O22" s="1">
        <f>SUM(P22:T22)</f>
        <v>16</v>
      </c>
      <c r="P22" s="1">
        <f t="shared" si="2"/>
        <v>0</v>
      </c>
      <c r="Q22" s="1">
        <f t="shared" si="2"/>
        <v>4</v>
      </c>
      <c r="R22" s="1">
        <f t="shared" si="2"/>
        <v>0</v>
      </c>
      <c r="S22" s="1">
        <f t="shared" si="2"/>
        <v>7</v>
      </c>
      <c r="T22" s="1">
        <f t="shared" si="2"/>
        <v>5</v>
      </c>
    </row>
    <row r="23" spans="2:20" x14ac:dyDescent="0.2">
      <c r="B23"/>
      <c r="N23" s="2"/>
      <c r="O23" s="2"/>
    </row>
    <row r="24" spans="2:20" x14ac:dyDescent="0.2">
      <c r="B24" s="4" t="s">
        <v>22</v>
      </c>
      <c r="E24" s="2">
        <v>2018</v>
      </c>
      <c r="F24" s="1">
        <v>2016</v>
      </c>
      <c r="G24" s="1" t="s">
        <v>23</v>
      </c>
      <c r="H24" s="1" t="s">
        <v>24</v>
      </c>
      <c r="J24" s="2" t="s">
        <v>4</v>
      </c>
      <c r="K24" s="2" t="s">
        <v>5</v>
      </c>
      <c r="L24" s="2" t="s">
        <v>6</v>
      </c>
      <c r="M24" s="6" t="s">
        <v>7</v>
      </c>
      <c r="N24" s="2">
        <f t="shared" ref="N24:N29" si="3">SUM(L24:M24)</f>
        <v>0</v>
      </c>
      <c r="O24" s="6" t="s">
        <v>9</v>
      </c>
      <c r="P24" s="2" t="s">
        <v>10</v>
      </c>
      <c r="Q24" s="2" t="s">
        <v>11</v>
      </c>
      <c r="R24" s="2" t="s">
        <v>12</v>
      </c>
      <c r="S24" s="2" t="s">
        <v>13</v>
      </c>
      <c r="T24" s="2" t="s">
        <v>14</v>
      </c>
    </row>
    <row r="25" spans="2:20" x14ac:dyDescent="0.2">
      <c r="B25" s="1" t="s">
        <v>15</v>
      </c>
      <c r="E25" s="7">
        <v>0.44827586206896552</v>
      </c>
      <c r="F25" s="7">
        <f>21/34</f>
        <v>0.61764705882352944</v>
      </c>
      <c r="G25" s="2">
        <v>20</v>
      </c>
      <c r="H25" s="2">
        <v>14</v>
      </c>
      <c r="J25" s="7">
        <v>0.52380952380952384</v>
      </c>
      <c r="K25" s="7">
        <v>0.3888888888888889</v>
      </c>
      <c r="L25" s="2">
        <v>9</v>
      </c>
      <c r="M25" s="2">
        <v>2</v>
      </c>
      <c r="N25" s="2">
        <f t="shared" si="3"/>
        <v>11</v>
      </c>
      <c r="O25" s="2">
        <f>SUM(P25:T25)</f>
        <v>15</v>
      </c>
      <c r="P25" s="2"/>
      <c r="Q25" s="2">
        <v>3</v>
      </c>
      <c r="R25" s="2">
        <v>1</v>
      </c>
      <c r="S25" s="2">
        <v>8</v>
      </c>
      <c r="T25" s="2">
        <v>3</v>
      </c>
    </row>
    <row r="26" spans="2:20" x14ac:dyDescent="0.2">
      <c r="B26" s="1" t="s">
        <v>16</v>
      </c>
      <c r="E26" s="7">
        <v>0.20689655172413793</v>
      </c>
      <c r="F26" s="7">
        <f>7/34</f>
        <v>0.20588235294117646</v>
      </c>
      <c r="G26" s="2">
        <v>5</v>
      </c>
      <c r="H26" s="2">
        <v>7</v>
      </c>
      <c r="J26" s="7">
        <v>0.19047619047619047</v>
      </c>
      <c r="K26" s="7">
        <v>0.22222222222222221</v>
      </c>
      <c r="L26" s="2">
        <v>4</v>
      </c>
      <c r="M26" s="2"/>
      <c r="N26" s="2">
        <f t="shared" si="3"/>
        <v>4</v>
      </c>
      <c r="O26" s="2">
        <f>SUM(P26:T26)</f>
        <v>8</v>
      </c>
      <c r="P26" s="2"/>
      <c r="Q26" s="2"/>
      <c r="R26" s="2">
        <v>1</v>
      </c>
      <c r="S26" s="2">
        <v>5</v>
      </c>
      <c r="T26" s="2">
        <v>2</v>
      </c>
    </row>
    <row r="27" spans="2:20" x14ac:dyDescent="0.2">
      <c r="B27" s="1" t="s">
        <v>17</v>
      </c>
      <c r="E27" s="7">
        <f>11/58</f>
        <v>0.18965517241379309</v>
      </c>
      <c r="F27" s="7">
        <f>1/34</f>
        <v>2.9411764705882353E-2</v>
      </c>
      <c r="G27" s="2">
        <v>9</v>
      </c>
      <c r="H27" s="2">
        <v>9</v>
      </c>
      <c r="J27" s="7">
        <v>0.19047619047619047</v>
      </c>
      <c r="K27" s="7">
        <v>0.19444444444444445</v>
      </c>
      <c r="L27" s="2">
        <v>6</v>
      </c>
      <c r="M27" s="2"/>
      <c r="N27" s="2">
        <f t="shared" si="3"/>
        <v>6</v>
      </c>
      <c r="O27" s="2">
        <f>SUM(P27:T27)</f>
        <v>5</v>
      </c>
      <c r="P27" s="2"/>
      <c r="Q27" s="2">
        <v>1</v>
      </c>
      <c r="R27" s="2"/>
      <c r="S27" s="2">
        <v>4</v>
      </c>
      <c r="T27" s="2"/>
    </row>
    <row r="28" spans="2:20" x14ac:dyDescent="0.2">
      <c r="B28" s="1" t="s">
        <v>18</v>
      </c>
      <c r="D28" s="5">
        <f>20/58</f>
        <v>0.34482758620689657</v>
      </c>
      <c r="E28" s="7">
        <f>9/58</f>
        <v>0.15517241379310345</v>
      </c>
      <c r="F28" s="7">
        <f>5/34</f>
        <v>0.14705882352941177</v>
      </c>
      <c r="G28" s="2">
        <v>4</v>
      </c>
      <c r="H28" s="2">
        <v>8</v>
      </c>
      <c r="J28" s="7">
        <v>9.5238095238095233E-2</v>
      </c>
      <c r="K28" s="7">
        <v>0.19444444444444445</v>
      </c>
      <c r="L28" s="2">
        <v>2</v>
      </c>
      <c r="M28" s="2"/>
      <c r="N28" s="2">
        <f t="shared" si="3"/>
        <v>2</v>
      </c>
      <c r="O28" s="2">
        <f>SUM(P28:T28)</f>
        <v>7</v>
      </c>
      <c r="P28" s="2"/>
      <c r="Q28" s="2">
        <v>3</v>
      </c>
      <c r="R28" s="2"/>
      <c r="S28" s="2">
        <v>4</v>
      </c>
      <c r="T28" s="2"/>
    </row>
    <row r="29" spans="2:20" x14ac:dyDescent="0.2">
      <c r="B29" s="1"/>
      <c r="E29" s="1">
        <f>SUM(E25:E28)</f>
        <v>1</v>
      </c>
      <c r="F29" s="1">
        <f>SUM(F25:F28)</f>
        <v>1</v>
      </c>
      <c r="G29" s="1">
        <f>SUM(G25:G28)</f>
        <v>38</v>
      </c>
      <c r="H29" s="1">
        <f>SUM(H25:H28)</f>
        <v>38</v>
      </c>
      <c r="I29" s="1"/>
      <c r="J29" s="1">
        <f>SUM(J25:J28)</f>
        <v>1</v>
      </c>
      <c r="K29" s="1">
        <f>SUM(K25:K28)</f>
        <v>1</v>
      </c>
      <c r="L29" s="1">
        <f>SUM(L25:L28)</f>
        <v>21</v>
      </c>
      <c r="M29" s="1">
        <f>SUM(M25:M28)</f>
        <v>2</v>
      </c>
      <c r="N29" s="2">
        <f t="shared" si="3"/>
        <v>23</v>
      </c>
      <c r="O29" s="1">
        <f>SUM(P29:T29)</f>
        <v>35</v>
      </c>
      <c r="P29" s="1">
        <f>SUM(P25:P28)</f>
        <v>0</v>
      </c>
      <c r="Q29" s="1">
        <f>SUM(Q25:Q28)</f>
        <v>7</v>
      </c>
      <c r="R29" s="1">
        <f>SUM(R25:R28)</f>
        <v>2</v>
      </c>
      <c r="S29" s="1">
        <f>SUM(S25:S28)</f>
        <v>21</v>
      </c>
      <c r="T29" s="1">
        <f>SUM(T25:T28)</f>
        <v>5</v>
      </c>
    </row>
    <row r="32" spans="2:20" x14ac:dyDescent="0.2">
      <c r="C32" s="5" t="s">
        <v>25</v>
      </c>
    </row>
    <row r="36" spans="2:17" x14ac:dyDescent="0.2">
      <c r="B36"/>
    </row>
    <row r="39" spans="2:17" x14ac:dyDescent="0.2">
      <c r="B39" s="8"/>
      <c r="C39" s="8"/>
      <c r="D39" s="8"/>
      <c r="E39" s="8"/>
      <c r="F39" s="8"/>
      <c r="G39" s="8"/>
      <c r="H39" s="8"/>
      <c r="I39" s="8"/>
      <c r="J39" s="8"/>
      <c r="K39" s="8"/>
      <c r="L39" s="8"/>
      <c r="M39" s="9"/>
      <c r="N39" s="9"/>
      <c r="O39" s="9"/>
      <c r="P39" s="8"/>
      <c r="Q39" s="8"/>
    </row>
    <row r="40" spans="2:17" x14ac:dyDescent="0.2">
      <c r="B40" s="10"/>
      <c r="C40" s="10"/>
      <c r="D40" s="10"/>
      <c r="E40" s="10"/>
      <c r="F40" s="10"/>
      <c r="G40" s="10"/>
      <c r="H40" s="10"/>
      <c r="I40" s="10"/>
      <c r="J40" s="10"/>
      <c r="K40" s="10"/>
      <c r="L40" s="10"/>
      <c r="M40" s="9"/>
      <c r="N40" s="9"/>
      <c r="O40" s="9"/>
      <c r="P40" s="10"/>
      <c r="Q40" s="10"/>
    </row>
    <row r="41" spans="2:17" x14ac:dyDescent="0.2">
      <c r="B41" s="10"/>
      <c r="C41" s="10"/>
      <c r="D41" s="10"/>
      <c r="E41" s="11"/>
      <c r="F41" s="11"/>
      <c r="G41" s="11"/>
      <c r="H41" s="11"/>
      <c r="I41" s="11"/>
      <c r="J41" s="11"/>
      <c r="K41" s="11"/>
      <c r="L41" s="11"/>
      <c r="M41" s="9"/>
      <c r="N41" s="9"/>
      <c r="O41" s="9"/>
      <c r="P41" s="11"/>
      <c r="Q41" s="11"/>
    </row>
    <row r="42" spans="2:17" x14ac:dyDescent="0.2">
      <c r="B42" s="10"/>
      <c r="C42" s="10"/>
      <c r="D42" s="10"/>
      <c r="E42" s="11"/>
      <c r="F42" s="11"/>
      <c r="G42" s="11"/>
      <c r="H42" s="11"/>
      <c r="I42" s="11"/>
      <c r="J42" s="11"/>
      <c r="K42" s="11"/>
      <c r="L42" s="11"/>
      <c r="M42" s="9"/>
      <c r="N42" s="9"/>
      <c r="O42" s="9"/>
      <c r="P42" s="11"/>
      <c r="Q42" s="11"/>
    </row>
    <row r="43" spans="2:17" x14ac:dyDescent="0.2">
      <c r="B43" s="10"/>
      <c r="C43" s="10"/>
      <c r="D43" s="10"/>
      <c r="E43" s="11"/>
      <c r="F43" s="11"/>
      <c r="G43" s="11"/>
      <c r="H43" s="11"/>
      <c r="I43" s="11"/>
      <c r="J43" s="11"/>
      <c r="K43" s="11"/>
      <c r="L43" s="11"/>
      <c r="M43" s="9"/>
      <c r="N43" s="9"/>
      <c r="O43" s="9"/>
      <c r="P43" s="11"/>
      <c r="Q43" s="11"/>
    </row>
    <row r="44" spans="2:17" x14ac:dyDescent="0.2">
      <c r="B44" s="10"/>
      <c r="C44" s="10"/>
      <c r="D44" s="10"/>
      <c r="E44" s="11"/>
      <c r="F44" s="11"/>
      <c r="G44" s="11"/>
      <c r="H44" s="11"/>
      <c r="I44" s="11"/>
      <c r="J44" s="11"/>
      <c r="K44" s="11"/>
      <c r="L44" s="11"/>
      <c r="M44" s="9"/>
      <c r="N44" s="9"/>
      <c r="O44" s="9"/>
      <c r="P44" s="11"/>
      <c r="Q44" s="11"/>
    </row>
    <row r="45" spans="2:17" x14ac:dyDescent="0.2">
      <c r="B45" s="10"/>
      <c r="C45" s="10"/>
      <c r="D45" s="10"/>
      <c r="E45" s="10"/>
      <c r="F45" s="10"/>
      <c r="G45" s="10"/>
      <c r="H45" s="10"/>
      <c r="I45" s="10"/>
      <c r="J45" s="10"/>
      <c r="K45" s="10"/>
      <c r="L45" s="10"/>
      <c r="M45" s="9"/>
      <c r="N45" s="9"/>
      <c r="O45" s="9"/>
      <c r="P45" s="10"/>
      <c r="Q45" s="10"/>
    </row>
    <row r="46" spans="2:17" x14ac:dyDescent="0.2">
      <c r="B46" s="10"/>
      <c r="C46" s="10"/>
      <c r="D46" s="10"/>
      <c r="E46" s="11"/>
      <c r="F46" s="11"/>
      <c r="G46" s="11"/>
      <c r="H46" s="11"/>
      <c r="I46" s="11"/>
      <c r="J46" s="11"/>
      <c r="K46" s="11"/>
      <c r="L46" s="11"/>
      <c r="M46" s="9"/>
      <c r="N46" s="9"/>
      <c r="O46" s="9"/>
      <c r="P46" s="11"/>
      <c r="Q46" s="11"/>
    </row>
    <row r="47" spans="2:17" x14ac:dyDescent="0.2">
      <c r="B47" s="10"/>
      <c r="C47" s="10"/>
      <c r="D47" s="10"/>
      <c r="E47" s="11"/>
      <c r="F47" s="11"/>
      <c r="G47" s="11"/>
      <c r="H47" s="11"/>
      <c r="I47" s="11"/>
      <c r="J47" s="11"/>
      <c r="K47" s="11"/>
      <c r="L47" s="11"/>
      <c r="M47" s="9"/>
      <c r="N47" s="9"/>
      <c r="O47" s="9"/>
      <c r="P47" s="11"/>
      <c r="Q47" s="11"/>
    </row>
    <row r="48" spans="2:17" x14ac:dyDescent="0.2">
      <c r="B48" s="10"/>
      <c r="C48" s="10"/>
      <c r="D48" s="10"/>
      <c r="E48" s="11"/>
      <c r="F48" s="11"/>
      <c r="G48" s="11"/>
      <c r="H48" s="11"/>
      <c r="I48" s="11"/>
      <c r="J48" s="11"/>
      <c r="K48" s="11"/>
      <c r="L48" s="11"/>
      <c r="M48" s="9"/>
      <c r="N48" s="9"/>
      <c r="O48" s="9"/>
      <c r="P48" s="10"/>
      <c r="Q48" s="10"/>
    </row>
    <row r="49" spans="2:17" x14ac:dyDescent="0.2">
      <c r="B49" s="10"/>
      <c r="C49" s="10"/>
      <c r="D49" s="10"/>
      <c r="E49" s="11"/>
      <c r="F49" s="11"/>
      <c r="G49" s="11"/>
      <c r="H49" s="11"/>
      <c r="I49" s="11"/>
      <c r="J49" s="11"/>
      <c r="K49" s="11"/>
      <c r="L49" s="11"/>
      <c r="M49" s="9"/>
      <c r="N49" s="9"/>
      <c r="O49" s="9"/>
      <c r="P49" s="11"/>
      <c r="Q49" s="11"/>
    </row>
    <row r="50" spans="2:17" x14ac:dyDescent="0.2">
      <c r="B50" s="10"/>
      <c r="C50" s="10"/>
      <c r="D50" s="10"/>
      <c r="E50" s="11"/>
      <c r="F50" s="11"/>
      <c r="G50" s="11"/>
      <c r="H50" s="11"/>
      <c r="I50" s="11"/>
      <c r="J50" s="11"/>
      <c r="K50" s="11"/>
      <c r="L50" s="11"/>
      <c r="M50" s="9"/>
      <c r="N50" s="9"/>
      <c r="O50" s="9"/>
      <c r="P50" s="11"/>
      <c r="Q50" s="11"/>
    </row>
    <row r="51" spans="2:17" x14ac:dyDescent="0.2">
      <c r="B51" s="10"/>
      <c r="C51" s="10"/>
      <c r="D51" s="10"/>
      <c r="E51" s="11"/>
      <c r="F51" s="11"/>
      <c r="G51" s="11"/>
      <c r="H51" s="11"/>
      <c r="I51" s="11"/>
      <c r="J51" s="11"/>
      <c r="K51" s="11"/>
      <c r="L51" s="11"/>
      <c r="M51" s="9"/>
      <c r="N51" s="9"/>
      <c r="O51" s="9"/>
      <c r="P51" s="11"/>
      <c r="Q51" s="11"/>
    </row>
    <row r="52" spans="2:17" x14ac:dyDescent="0.2">
      <c r="B52" s="10"/>
      <c r="C52" s="10"/>
      <c r="D52" s="10"/>
      <c r="E52" s="11"/>
      <c r="F52" s="11"/>
      <c r="G52" s="11"/>
      <c r="H52" s="11"/>
      <c r="I52" s="11"/>
      <c r="J52" s="11"/>
      <c r="K52" s="11"/>
      <c r="L52" s="11"/>
      <c r="M52" s="9"/>
      <c r="N52" s="9"/>
      <c r="O52" s="9"/>
      <c r="P52" s="11"/>
      <c r="Q52" s="11"/>
    </row>
    <row r="53" spans="2:17" x14ac:dyDescent="0.2">
      <c r="B53" s="10"/>
      <c r="C53" s="10"/>
      <c r="D53" s="10"/>
      <c r="E53" s="10"/>
      <c r="F53" s="10"/>
      <c r="G53" s="10"/>
      <c r="H53" s="10"/>
      <c r="I53" s="10"/>
      <c r="J53" s="10"/>
      <c r="K53" s="10"/>
      <c r="L53" s="10"/>
      <c r="M53" s="9"/>
      <c r="N53" s="9"/>
      <c r="O53" s="9"/>
      <c r="P53" s="10"/>
      <c r="Q53" s="10"/>
    </row>
    <row r="54" spans="2:17" x14ac:dyDescent="0.2">
      <c r="B54" s="10"/>
      <c r="C54" s="10"/>
      <c r="D54" s="10"/>
      <c r="E54" s="11"/>
      <c r="F54" s="11"/>
      <c r="G54" s="11"/>
      <c r="H54" s="11"/>
      <c r="I54" s="11"/>
      <c r="J54" s="11"/>
      <c r="K54" s="11"/>
      <c r="L54" s="11"/>
      <c r="M54" s="9"/>
      <c r="N54" s="9"/>
      <c r="O54" s="9"/>
      <c r="P54" s="11"/>
      <c r="Q54" s="11"/>
    </row>
    <row r="55" spans="2:17" x14ac:dyDescent="0.2">
      <c r="B55" s="10"/>
      <c r="C55" s="10"/>
      <c r="D55" s="10"/>
      <c r="E55" s="11"/>
      <c r="F55" s="11"/>
      <c r="G55" s="11"/>
      <c r="H55" s="11"/>
      <c r="I55" s="11"/>
      <c r="J55" s="11"/>
      <c r="K55" s="11"/>
      <c r="L55" s="11"/>
      <c r="M55" s="9"/>
      <c r="N55" s="9"/>
      <c r="O55" s="9"/>
      <c r="P55" s="11"/>
      <c r="Q55" s="11"/>
    </row>
    <row r="56" spans="2:17" x14ac:dyDescent="0.2">
      <c r="B56" s="10"/>
      <c r="C56" s="10"/>
      <c r="D56" s="10"/>
      <c r="E56" s="11"/>
      <c r="F56" s="11"/>
      <c r="G56" s="11"/>
      <c r="H56" s="11"/>
      <c r="I56" s="11"/>
      <c r="J56" s="11"/>
      <c r="K56" s="11"/>
      <c r="L56" s="11"/>
      <c r="M56" s="9"/>
      <c r="N56" s="9"/>
      <c r="O56" s="9"/>
      <c r="P56" s="8"/>
      <c r="Q56" s="8"/>
    </row>
    <row r="57" spans="2:17" x14ac:dyDescent="0.2">
      <c r="B57" s="10"/>
      <c r="C57" s="10"/>
      <c r="D57" s="10"/>
      <c r="E57" s="11"/>
      <c r="F57" s="11"/>
      <c r="G57" s="11"/>
      <c r="H57" s="11"/>
      <c r="I57" s="11"/>
      <c r="J57" s="11"/>
      <c r="K57" s="11"/>
      <c r="L57" s="11"/>
      <c r="M57" s="9"/>
      <c r="N57" s="9"/>
      <c r="O57" s="9"/>
      <c r="P57" s="10"/>
      <c r="Q57" s="10"/>
    </row>
    <row r="58" spans="2:17" x14ac:dyDescent="0.2">
      <c r="B58" s="10"/>
      <c r="C58" s="10"/>
      <c r="D58" s="10"/>
      <c r="E58" s="10"/>
      <c r="F58" s="10"/>
      <c r="G58" s="10"/>
      <c r="H58" s="10"/>
      <c r="I58" s="10"/>
      <c r="J58" s="10"/>
      <c r="K58" s="10"/>
      <c r="L58" s="10"/>
      <c r="P58" s="12"/>
      <c r="Q58" s="12"/>
    </row>
    <row r="59" spans="2:17" x14ac:dyDescent="0.2">
      <c r="B59" s="10"/>
      <c r="C59" s="10"/>
      <c r="D59" s="10"/>
      <c r="E59" s="11"/>
      <c r="F59" s="11"/>
      <c r="G59" s="11"/>
      <c r="H59" s="11"/>
      <c r="I59" s="11"/>
      <c r="J59" s="11"/>
      <c r="K59" s="11"/>
      <c r="L59" s="11"/>
      <c r="P59" s="12"/>
      <c r="Q59" s="12"/>
    </row>
    <row r="60" spans="2:17" x14ac:dyDescent="0.2">
      <c r="B60" s="10"/>
      <c r="C60" s="10"/>
      <c r="D60" s="10"/>
      <c r="E60" s="11"/>
      <c r="F60" s="11"/>
      <c r="G60" s="11"/>
      <c r="H60" s="11"/>
      <c r="I60" s="11"/>
      <c r="J60" s="11"/>
      <c r="K60" s="11"/>
      <c r="L60" s="11"/>
    </row>
    <row r="61" spans="2:17" x14ac:dyDescent="0.2">
      <c r="B61" s="10"/>
      <c r="C61" s="10"/>
      <c r="D61" s="10"/>
      <c r="E61" s="11"/>
      <c r="F61" s="11"/>
      <c r="G61" s="11"/>
      <c r="H61" s="11"/>
      <c r="I61" s="11"/>
      <c r="J61" s="11"/>
      <c r="K61" s="11"/>
      <c r="L61" s="11"/>
    </row>
    <row r="62" spans="2:17" x14ac:dyDescent="0.2">
      <c r="B62" s="10"/>
      <c r="C62" s="10"/>
      <c r="D62" s="10"/>
      <c r="E62" s="11"/>
      <c r="F62" s="11"/>
      <c r="G62" s="11"/>
      <c r="H62" s="11"/>
      <c r="I62" s="11"/>
      <c r="J62" s="11"/>
      <c r="K62" s="11"/>
      <c r="L62" s="11"/>
    </row>
    <row r="63" spans="2:17" x14ac:dyDescent="0.2">
      <c r="B63" s="10"/>
      <c r="C63" s="10"/>
      <c r="D63" s="10"/>
      <c r="E63" s="11"/>
      <c r="F63" s="11"/>
      <c r="G63" s="11"/>
      <c r="H63" s="11"/>
      <c r="I63" s="11"/>
      <c r="J63" s="11"/>
      <c r="K63" s="11"/>
      <c r="L63" s="11"/>
    </row>
    <row r="64" spans="2:17" x14ac:dyDescent="0.2">
      <c r="B64" s="10"/>
      <c r="C64" s="10"/>
      <c r="D64" s="10"/>
      <c r="E64" s="11"/>
      <c r="F64" s="11"/>
      <c r="G64" s="11"/>
      <c r="H64" s="11"/>
      <c r="I64" s="11"/>
      <c r="J64" s="11"/>
      <c r="K64" s="11"/>
      <c r="L64" s="11"/>
    </row>
    <row r="65" spans="2:19" x14ac:dyDescent="0.2">
      <c r="B65" s="10"/>
      <c r="C65" s="10"/>
      <c r="D65" s="10"/>
      <c r="E65" s="11"/>
      <c r="F65" s="11"/>
      <c r="G65" s="11"/>
      <c r="H65" s="11"/>
      <c r="I65" s="11"/>
      <c r="J65" s="11"/>
      <c r="K65" s="11"/>
      <c r="L65" s="11"/>
    </row>
    <row r="66" spans="2:19" x14ac:dyDescent="0.2">
      <c r="B66" s="10"/>
      <c r="C66" s="10"/>
      <c r="D66" s="10"/>
      <c r="E66" s="11"/>
      <c r="F66" s="11"/>
      <c r="G66" s="11"/>
      <c r="H66" s="11"/>
      <c r="I66" s="11"/>
      <c r="J66" s="11"/>
      <c r="K66" s="11"/>
      <c r="L66" s="11"/>
    </row>
    <row r="67" spans="2:19" x14ac:dyDescent="0.2">
      <c r="B67" s="10"/>
      <c r="C67" s="10"/>
      <c r="D67" s="10"/>
      <c r="E67" s="11"/>
      <c r="F67" s="11"/>
      <c r="G67" s="11"/>
      <c r="H67" s="11"/>
      <c r="I67" s="11"/>
      <c r="J67" s="11"/>
      <c r="K67" s="11"/>
      <c r="L67" s="11"/>
    </row>
    <row r="68" spans="2:19" x14ac:dyDescent="0.2">
      <c r="B68" s="10"/>
      <c r="C68" s="10"/>
      <c r="D68" s="10"/>
      <c r="E68" s="11"/>
      <c r="F68" s="11"/>
      <c r="G68" s="11"/>
      <c r="H68" s="11"/>
      <c r="I68" s="11"/>
      <c r="J68" s="11"/>
      <c r="K68" s="11"/>
      <c r="L68" s="11"/>
    </row>
    <row r="69" spans="2:19" x14ac:dyDescent="0.2">
      <c r="B69" s="10"/>
      <c r="C69" s="10"/>
      <c r="D69" s="10"/>
      <c r="E69" s="11"/>
      <c r="F69" s="11"/>
      <c r="G69" s="11"/>
      <c r="H69" s="11"/>
      <c r="I69" s="11"/>
      <c r="J69" s="11"/>
      <c r="K69" s="11"/>
      <c r="L69" s="11"/>
      <c r="S69" t="s">
        <v>26</v>
      </c>
    </row>
    <row r="70" spans="2:19" x14ac:dyDescent="0.2">
      <c r="B70" s="10"/>
      <c r="C70" s="10"/>
      <c r="D70" s="10"/>
      <c r="E70" s="10"/>
      <c r="F70" s="10"/>
      <c r="G70" s="10"/>
      <c r="H70" s="10"/>
      <c r="I70" s="10"/>
      <c r="J70" s="10"/>
      <c r="K70" s="10"/>
      <c r="L70" s="10"/>
    </row>
    <row r="71" spans="2:19" x14ac:dyDescent="0.2">
      <c r="B71" s="10"/>
      <c r="C71" s="10"/>
      <c r="D71" s="10"/>
      <c r="E71" s="11"/>
      <c r="F71" s="11"/>
      <c r="G71" s="11"/>
      <c r="H71" s="11"/>
      <c r="I71" s="11"/>
      <c r="J71" s="11"/>
      <c r="K71" s="11"/>
      <c r="L71" s="11"/>
    </row>
    <row r="72" spans="2:19" x14ac:dyDescent="0.2">
      <c r="B72" s="10"/>
      <c r="C72" s="10"/>
      <c r="D72" s="10"/>
      <c r="E72" s="11"/>
      <c r="F72" s="11"/>
      <c r="G72" s="11"/>
      <c r="H72" s="11"/>
      <c r="I72" s="11"/>
      <c r="J72" s="11"/>
      <c r="K72" s="11"/>
      <c r="L72" s="11"/>
    </row>
    <row r="73" spans="2:19" x14ac:dyDescent="0.2">
      <c r="B73" s="10"/>
      <c r="C73" s="10"/>
      <c r="D73" s="10"/>
      <c r="E73" s="11"/>
      <c r="F73" s="11"/>
      <c r="G73" s="11"/>
      <c r="H73" s="11"/>
      <c r="I73" s="11"/>
      <c r="J73" s="11"/>
      <c r="K73" s="11"/>
      <c r="L73" s="11"/>
    </row>
    <row r="74" spans="2:19" x14ac:dyDescent="0.2">
      <c r="B74" s="10"/>
      <c r="C74" s="10"/>
      <c r="D74" s="10"/>
      <c r="E74" s="11"/>
      <c r="F74" s="11"/>
      <c r="G74" s="11"/>
      <c r="H74" s="11"/>
      <c r="I74" s="11"/>
      <c r="J74" s="11"/>
      <c r="K74" s="11"/>
      <c r="L74" s="11"/>
    </row>
    <row r="75" spans="2:19" x14ac:dyDescent="0.2">
      <c r="B75" s="10"/>
      <c r="C75" s="10"/>
      <c r="D75" s="10"/>
      <c r="E75" s="10"/>
      <c r="F75" s="10"/>
      <c r="G75" s="10"/>
      <c r="H75" s="10"/>
      <c r="I75" s="10"/>
      <c r="J75" s="10"/>
      <c r="K75" s="10"/>
      <c r="L75" s="10"/>
    </row>
    <row r="76" spans="2:19" x14ac:dyDescent="0.2">
      <c r="B76" s="10"/>
      <c r="C76" s="10"/>
      <c r="D76" s="10"/>
      <c r="E76" s="11"/>
      <c r="F76" s="11"/>
      <c r="G76" s="11"/>
      <c r="H76" s="11"/>
      <c r="I76" s="11"/>
      <c r="J76" s="11"/>
      <c r="K76" s="11"/>
      <c r="L76" s="11"/>
    </row>
    <row r="77" spans="2:19" x14ac:dyDescent="0.2">
      <c r="B77" s="10"/>
      <c r="C77" s="10"/>
      <c r="D77" s="10"/>
      <c r="E77" s="11"/>
      <c r="F77" s="11"/>
      <c r="G77" s="11"/>
      <c r="H77" s="11"/>
      <c r="I77" s="11"/>
      <c r="J77" s="11"/>
      <c r="K77" s="11"/>
      <c r="L77" s="11"/>
    </row>
    <row r="78" spans="2:19" x14ac:dyDescent="0.2">
      <c r="B78" s="10"/>
      <c r="C78" s="10"/>
      <c r="D78" s="10"/>
      <c r="E78" s="11"/>
      <c r="F78" s="11"/>
      <c r="G78" s="11"/>
      <c r="H78" s="11"/>
      <c r="I78" s="11"/>
      <c r="J78" s="11"/>
      <c r="K78" s="11"/>
      <c r="L78" s="11"/>
    </row>
    <row r="79" spans="2:19" x14ac:dyDescent="0.2">
      <c r="B79" s="10"/>
      <c r="C79" s="10"/>
      <c r="D79" s="10"/>
      <c r="E79" s="11"/>
      <c r="F79" s="11"/>
      <c r="G79" s="11"/>
      <c r="H79" s="11"/>
      <c r="I79" s="11"/>
      <c r="J79" s="11"/>
      <c r="K79" s="11"/>
      <c r="L79" s="11"/>
    </row>
    <row r="80" spans="2:19" x14ac:dyDescent="0.2">
      <c r="B80" s="10"/>
      <c r="C80" s="10"/>
      <c r="D80" s="10"/>
      <c r="E80" s="11"/>
      <c r="F80" s="11"/>
      <c r="G80" s="11"/>
      <c r="H80" s="11"/>
      <c r="I80" s="11"/>
      <c r="J80" s="11"/>
      <c r="K80" s="11"/>
      <c r="L80" s="11"/>
    </row>
    <row r="81" spans="2:12" x14ac:dyDescent="0.2">
      <c r="B81" s="10"/>
      <c r="C81" s="10"/>
      <c r="D81" s="10"/>
      <c r="E81" s="11"/>
      <c r="F81" s="11"/>
      <c r="G81" s="11"/>
      <c r="H81" s="11"/>
      <c r="I81" s="11"/>
      <c r="J81" s="11"/>
      <c r="K81" s="11"/>
      <c r="L81" s="11"/>
    </row>
    <row r="82" spans="2:12" x14ac:dyDescent="0.2">
      <c r="B82" s="10"/>
      <c r="C82" s="10"/>
      <c r="D82" s="10"/>
      <c r="E82" s="11"/>
      <c r="F82" s="11"/>
      <c r="G82" s="11"/>
      <c r="H82" s="11"/>
      <c r="I82" s="11"/>
      <c r="J82" s="11"/>
      <c r="K82" s="11"/>
      <c r="L82" s="11"/>
    </row>
    <row r="83" spans="2:12" x14ac:dyDescent="0.2">
      <c r="B83" s="10"/>
      <c r="C83" s="10"/>
      <c r="D83" s="10"/>
      <c r="E83" s="11"/>
      <c r="F83" s="11"/>
      <c r="G83" s="11"/>
      <c r="H83" s="11"/>
      <c r="I83" s="11"/>
      <c r="J83" s="11"/>
      <c r="K83" s="11"/>
      <c r="L83" s="11"/>
    </row>
    <row r="84" spans="2:12" x14ac:dyDescent="0.2">
      <c r="B84" s="10"/>
      <c r="C84" s="10"/>
      <c r="D84" s="10"/>
      <c r="E84" s="11"/>
      <c r="F84" s="11"/>
      <c r="G84" s="11"/>
      <c r="H84" s="11"/>
      <c r="I84" s="11"/>
      <c r="J84" s="11"/>
      <c r="K84" s="11"/>
      <c r="L84" s="11"/>
    </row>
    <row r="85" spans="2:12" x14ac:dyDescent="0.2">
      <c r="B85" s="10"/>
      <c r="C85" s="10"/>
      <c r="D85" s="10"/>
      <c r="E85" s="11"/>
      <c r="F85" s="11"/>
      <c r="G85" s="11"/>
      <c r="H85" s="11"/>
      <c r="I85" s="11"/>
      <c r="J85" s="11"/>
      <c r="K85" s="11"/>
      <c r="L85" s="11"/>
    </row>
    <row r="86" spans="2:12" x14ac:dyDescent="0.2">
      <c r="B86" s="10"/>
      <c r="C86" s="10"/>
      <c r="D86" s="10"/>
      <c r="E86" s="11"/>
      <c r="F86" s="11"/>
      <c r="G86" s="11"/>
      <c r="H86" s="11"/>
      <c r="I86" s="11"/>
      <c r="J86" s="11"/>
      <c r="K86" s="11"/>
      <c r="L86" s="11"/>
    </row>
    <row r="90" spans="2:12" x14ac:dyDescent="0.2">
      <c r="B90" s="3" t="s">
        <v>27</v>
      </c>
      <c r="C90" s="3"/>
      <c r="D90" s="3"/>
      <c r="E90" s="3"/>
      <c r="F90" s="3"/>
      <c r="G90" s="3"/>
      <c r="H90" s="3"/>
      <c r="I90" s="3"/>
      <c r="J90" s="3"/>
      <c r="K90" s="3"/>
      <c r="L90" s="3"/>
    </row>
    <row r="91" spans="2:12" x14ac:dyDescent="0.2">
      <c r="B91" s="4" t="s">
        <v>28</v>
      </c>
      <c r="C91" s="13" t="s">
        <v>29</v>
      </c>
      <c r="D91" s="13" t="s">
        <v>30</v>
      </c>
      <c r="E91" s="2" t="s">
        <v>31</v>
      </c>
      <c r="F91" s="2"/>
      <c r="G91" s="2" t="s">
        <v>32</v>
      </c>
      <c r="H91" s="2" t="s">
        <v>33</v>
      </c>
      <c r="I91" s="6" t="s">
        <v>34</v>
      </c>
      <c r="J91" s="2" t="s">
        <v>35</v>
      </c>
      <c r="K91" s="2" t="s">
        <v>34</v>
      </c>
      <c r="L91" s="2" t="s">
        <v>36</v>
      </c>
    </row>
    <row r="92" spans="2:12" x14ac:dyDescent="0.2">
      <c r="B92" s="1" t="s">
        <v>37</v>
      </c>
      <c r="C92" s="13">
        <v>9</v>
      </c>
      <c r="D92" s="13">
        <v>7</v>
      </c>
      <c r="E92" s="2">
        <v>6</v>
      </c>
      <c r="F92" s="2"/>
      <c r="G92" s="2">
        <v>1</v>
      </c>
      <c r="H92" s="2">
        <v>2</v>
      </c>
      <c r="I92" s="2">
        <v>0</v>
      </c>
      <c r="J92" s="2"/>
      <c r="K92" s="2">
        <v>0</v>
      </c>
      <c r="L92" s="2">
        <v>0</v>
      </c>
    </row>
    <row r="93" spans="2:12" x14ac:dyDescent="0.2">
      <c r="B93" s="1" t="s">
        <v>38</v>
      </c>
      <c r="C93" s="13">
        <v>27</v>
      </c>
      <c r="D93" s="13">
        <v>17</v>
      </c>
      <c r="E93" s="2">
        <v>17</v>
      </c>
      <c r="F93" s="2"/>
      <c r="G93" s="2">
        <v>1</v>
      </c>
      <c r="H93" s="2">
        <v>2</v>
      </c>
      <c r="I93" s="2">
        <v>5</v>
      </c>
      <c r="J93" s="2"/>
      <c r="K93" s="2">
        <v>2</v>
      </c>
      <c r="L93" s="2">
        <v>2</v>
      </c>
    </row>
    <row r="94" spans="2:12" x14ac:dyDescent="0.2">
      <c r="B94" s="1" t="s">
        <v>39</v>
      </c>
      <c r="C94" s="13">
        <v>6</v>
      </c>
      <c r="D94" s="13">
        <v>5</v>
      </c>
      <c r="E94" s="2">
        <v>5</v>
      </c>
      <c r="F94" s="2"/>
      <c r="G94" s="2">
        <v>0</v>
      </c>
      <c r="H94" s="2">
        <v>0</v>
      </c>
      <c r="I94" s="2">
        <v>1</v>
      </c>
      <c r="J94" s="2"/>
      <c r="K94" s="2">
        <v>4</v>
      </c>
      <c r="L94" s="2">
        <v>0</v>
      </c>
    </row>
    <row r="95" spans="2:12" x14ac:dyDescent="0.2">
      <c r="B95" s="14" t="s">
        <v>40</v>
      </c>
      <c r="C95" s="15">
        <f>C94/C98</f>
        <v>0.14285714285714285</v>
      </c>
      <c r="D95" s="15">
        <f t="shared" ref="D95:L95" si="4">D94/D98</f>
        <v>0.17241379310344829</v>
      </c>
      <c r="E95" s="16">
        <f t="shared" si="4"/>
        <v>0.17857142857142858</v>
      </c>
      <c r="F95" s="16"/>
      <c r="G95" s="16">
        <f t="shared" si="4"/>
        <v>0</v>
      </c>
      <c r="H95" s="16">
        <f t="shared" si="4"/>
        <v>0</v>
      </c>
      <c r="I95" s="16">
        <f t="shared" si="4"/>
        <v>0.16666666666666666</v>
      </c>
      <c r="J95" s="16" t="e">
        <f t="shared" si="4"/>
        <v>#DIV/0!</v>
      </c>
      <c r="K95" s="16">
        <f t="shared" si="4"/>
        <v>0.66666666666666663</v>
      </c>
      <c r="L95" s="16">
        <f t="shared" si="4"/>
        <v>0</v>
      </c>
    </row>
    <row r="96" spans="2:12" x14ac:dyDescent="0.2">
      <c r="B96" s="14" t="s">
        <v>41</v>
      </c>
      <c r="C96" s="15">
        <f>(C94+C92)/C98</f>
        <v>0.35714285714285715</v>
      </c>
      <c r="D96" s="15">
        <f t="shared" ref="D96:L96" si="5">(D94+D92)/D98</f>
        <v>0.41379310344827586</v>
      </c>
      <c r="E96" s="16">
        <f t="shared" si="5"/>
        <v>0.39285714285714285</v>
      </c>
      <c r="F96" s="16"/>
      <c r="G96" s="16">
        <f t="shared" si="5"/>
        <v>0.5</v>
      </c>
      <c r="H96" s="16">
        <f t="shared" si="5"/>
        <v>0.5</v>
      </c>
      <c r="I96" s="16">
        <f t="shared" si="5"/>
        <v>0.16666666666666666</v>
      </c>
      <c r="J96" s="16" t="e">
        <f t="shared" si="5"/>
        <v>#DIV/0!</v>
      </c>
      <c r="K96" s="16">
        <f t="shared" si="5"/>
        <v>0.66666666666666663</v>
      </c>
      <c r="L96" s="16">
        <f t="shared" si="5"/>
        <v>0</v>
      </c>
    </row>
    <row r="97" spans="2:12" x14ac:dyDescent="0.2">
      <c r="B97"/>
      <c r="C97" s="17"/>
      <c r="D97" s="17"/>
    </row>
    <row r="98" spans="2:12" x14ac:dyDescent="0.2">
      <c r="B98" s="1" t="s">
        <v>42</v>
      </c>
      <c r="C98" s="13">
        <f t="shared" ref="C98:L98" si="6">SUM(C92:C94)</f>
        <v>42</v>
      </c>
      <c r="D98" s="13">
        <f t="shared" si="6"/>
        <v>29</v>
      </c>
      <c r="E98" s="1">
        <f t="shared" si="6"/>
        <v>28</v>
      </c>
      <c r="F98" s="1"/>
      <c r="G98" s="1">
        <f t="shared" si="6"/>
        <v>2</v>
      </c>
      <c r="H98" s="1">
        <f t="shared" si="6"/>
        <v>4</v>
      </c>
      <c r="I98" s="1">
        <f t="shared" si="6"/>
        <v>6</v>
      </c>
      <c r="J98" s="1">
        <f t="shared" si="6"/>
        <v>0</v>
      </c>
      <c r="K98" s="1">
        <f t="shared" si="6"/>
        <v>6</v>
      </c>
      <c r="L98" s="1">
        <f t="shared" si="6"/>
        <v>2</v>
      </c>
    </row>
    <row r="99" spans="2:12" x14ac:dyDescent="0.2">
      <c r="B99"/>
      <c r="C99" s="17"/>
      <c r="D99" s="17"/>
    </row>
    <row r="100" spans="2:12" x14ac:dyDescent="0.2">
      <c r="B100" s="4" t="s">
        <v>25</v>
      </c>
      <c r="C100" s="13" t="s">
        <v>29</v>
      </c>
      <c r="D100" s="13" t="s">
        <v>30</v>
      </c>
      <c r="E100" s="2" t="s">
        <v>31</v>
      </c>
      <c r="F100" s="2"/>
      <c r="G100" s="2" t="s">
        <v>32</v>
      </c>
      <c r="H100" s="2" t="s">
        <v>33</v>
      </c>
      <c r="I100" s="6" t="s">
        <v>34</v>
      </c>
      <c r="J100" s="2" t="s">
        <v>35</v>
      </c>
      <c r="K100" s="2" t="s">
        <v>34</v>
      </c>
      <c r="L100" s="2" t="s">
        <v>36</v>
      </c>
    </row>
    <row r="101" spans="2:12" x14ac:dyDescent="0.2">
      <c r="B101" s="1" t="s">
        <v>37</v>
      </c>
      <c r="C101" s="13">
        <v>3</v>
      </c>
      <c r="D101" s="13">
        <v>3</v>
      </c>
      <c r="E101" s="2">
        <v>3</v>
      </c>
      <c r="F101" s="2"/>
      <c r="G101" s="2">
        <v>0</v>
      </c>
      <c r="H101" s="2">
        <v>0</v>
      </c>
      <c r="I101" s="2">
        <v>0</v>
      </c>
      <c r="J101" s="2"/>
      <c r="K101" s="2">
        <v>1</v>
      </c>
      <c r="L101" s="2">
        <v>0</v>
      </c>
    </row>
    <row r="102" spans="2:12" x14ac:dyDescent="0.2">
      <c r="B102" s="1" t="s">
        <v>38</v>
      </c>
      <c r="C102" s="13">
        <v>21</v>
      </c>
      <c r="D102" s="13">
        <v>15</v>
      </c>
      <c r="E102" s="2">
        <v>15</v>
      </c>
      <c r="F102" s="2"/>
      <c r="G102" s="2">
        <v>1</v>
      </c>
      <c r="H102" s="2">
        <v>1</v>
      </c>
      <c r="I102" s="2">
        <v>3</v>
      </c>
      <c r="J102" s="2"/>
      <c r="K102" s="2">
        <v>5</v>
      </c>
      <c r="L102" s="2">
        <v>1</v>
      </c>
    </row>
    <row r="103" spans="2:12" x14ac:dyDescent="0.2">
      <c r="B103" s="1" t="s">
        <v>39</v>
      </c>
      <c r="C103" s="13">
        <v>14</v>
      </c>
      <c r="D103" s="13">
        <v>7</v>
      </c>
      <c r="E103" s="2">
        <v>7</v>
      </c>
      <c r="F103" s="2"/>
      <c r="G103" s="2">
        <v>0</v>
      </c>
      <c r="H103" s="2">
        <v>3</v>
      </c>
      <c r="I103" s="2">
        <v>3</v>
      </c>
      <c r="J103" s="2"/>
      <c r="K103" s="2">
        <v>0</v>
      </c>
      <c r="L103" s="2">
        <v>1</v>
      </c>
    </row>
    <row r="104" spans="2:12" x14ac:dyDescent="0.2">
      <c r="B104" s="14" t="s">
        <v>40</v>
      </c>
      <c r="C104" s="15">
        <f t="shared" ref="C104:L104" si="7">C103/C107</f>
        <v>0.36842105263157893</v>
      </c>
      <c r="D104" s="15">
        <f t="shared" si="7"/>
        <v>0.28000000000000003</v>
      </c>
      <c r="E104" s="16">
        <f t="shared" si="7"/>
        <v>0.28000000000000003</v>
      </c>
      <c r="F104" s="16"/>
      <c r="G104" s="16">
        <f t="shared" si="7"/>
        <v>0</v>
      </c>
      <c r="H104" s="16">
        <f t="shared" si="7"/>
        <v>0.75</v>
      </c>
      <c r="I104" s="16">
        <f t="shared" si="7"/>
        <v>0.5</v>
      </c>
      <c r="J104" s="16" t="e">
        <f t="shared" si="7"/>
        <v>#DIV/0!</v>
      </c>
      <c r="K104" s="16">
        <f t="shared" si="7"/>
        <v>0</v>
      </c>
      <c r="L104" s="16">
        <f t="shared" si="7"/>
        <v>0.5</v>
      </c>
    </row>
    <row r="105" spans="2:12" x14ac:dyDescent="0.2">
      <c r="B105" s="14" t="s">
        <v>41</v>
      </c>
      <c r="C105" s="15">
        <f>(C103+C101)/C107</f>
        <v>0.44736842105263158</v>
      </c>
      <c r="D105" s="15">
        <f t="shared" ref="D105:L105" si="8">(D103+D101)/D107</f>
        <v>0.4</v>
      </c>
      <c r="E105" s="16">
        <f t="shared" si="8"/>
        <v>0.4</v>
      </c>
      <c r="F105" s="16"/>
      <c r="G105" s="16">
        <f t="shared" si="8"/>
        <v>0</v>
      </c>
      <c r="H105" s="16">
        <f t="shared" si="8"/>
        <v>0.75</v>
      </c>
      <c r="I105" s="16">
        <f t="shared" si="8"/>
        <v>0.5</v>
      </c>
      <c r="J105" s="16" t="e">
        <f t="shared" si="8"/>
        <v>#DIV/0!</v>
      </c>
      <c r="K105" s="16">
        <f t="shared" si="8"/>
        <v>0.16666666666666666</v>
      </c>
      <c r="L105" s="16">
        <f t="shared" si="8"/>
        <v>0.5</v>
      </c>
    </row>
    <row r="106" spans="2:12" ht="8.65" customHeight="1" x14ac:dyDescent="0.2">
      <c r="B106"/>
      <c r="C106" s="17"/>
      <c r="D106" s="17"/>
    </row>
    <row r="107" spans="2:12" hidden="1" x14ac:dyDescent="0.2">
      <c r="B107" s="1" t="s">
        <v>42</v>
      </c>
      <c r="C107" s="13">
        <f t="shared" ref="C107:L107" si="9">SUM(C101:C103)</f>
        <v>38</v>
      </c>
      <c r="D107" s="13">
        <f t="shared" si="9"/>
        <v>25</v>
      </c>
      <c r="E107" s="1">
        <f t="shared" si="9"/>
        <v>25</v>
      </c>
      <c r="F107" s="1"/>
      <c r="G107" s="1">
        <f t="shared" si="9"/>
        <v>1</v>
      </c>
      <c r="H107" s="1">
        <f t="shared" si="9"/>
        <v>4</v>
      </c>
      <c r="I107" s="1">
        <f t="shared" si="9"/>
        <v>6</v>
      </c>
      <c r="J107" s="1">
        <f t="shared" si="9"/>
        <v>0</v>
      </c>
      <c r="K107" s="1">
        <f t="shared" si="9"/>
        <v>6</v>
      </c>
      <c r="L107" s="1">
        <f t="shared" si="9"/>
        <v>2</v>
      </c>
    </row>
    <row r="108" spans="2:12" x14ac:dyDescent="0.2">
      <c r="B108"/>
      <c r="C108" s="17"/>
      <c r="D108" s="17"/>
    </row>
    <row r="109" spans="2:12" x14ac:dyDescent="0.2">
      <c r="B109" s="4" t="s">
        <v>26</v>
      </c>
      <c r="C109" s="13" t="s">
        <v>29</v>
      </c>
      <c r="D109" s="13" t="s">
        <v>30</v>
      </c>
      <c r="E109" s="2" t="s">
        <v>31</v>
      </c>
      <c r="F109" s="2"/>
      <c r="G109" s="2" t="s">
        <v>32</v>
      </c>
      <c r="H109" s="2" t="s">
        <v>33</v>
      </c>
      <c r="I109" s="6" t="s">
        <v>34</v>
      </c>
      <c r="J109" s="2" t="s">
        <v>35</v>
      </c>
      <c r="K109" s="2" t="s">
        <v>34</v>
      </c>
      <c r="L109" s="2" t="s">
        <v>36</v>
      </c>
    </row>
    <row r="110" spans="2:12" x14ac:dyDescent="0.2">
      <c r="B110" s="1" t="s">
        <v>37</v>
      </c>
      <c r="C110" s="13">
        <v>11</v>
      </c>
      <c r="D110" s="13">
        <v>4</v>
      </c>
      <c r="E110" s="2">
        <v>4</v>
      </c>
      <c r="F110" s="2"/>
      <c r="G110" s="2">
        <v>1</v>
      </c>
      <c r="H110" s="2">
        <v>1</v>
      </c>
      <c r="I110" s="2">
        <v>2</v>
      </c>
      <c r="J110" s="2"/>
      <c r="K110" s="2">
        <v>1</v>
      </c>
      <c r="L110" s="2">
        <v>2</v>
      </c>
    </row>
    <row r="111" spans="2:12" x14ac:dyDescent="0.2">
      <c r="B111" s="1" t="s">
        <v>38</v>
      </c>
      <c r="C111" s="13">
        <v>3</v>
      </c>
      <c r="D111" s="13">
        <v>3</v>
      </c>
      <c r="E111" s="2">
        <v>2</v>
      </c>
      <c r="F111" s="2"/>
      <c r="G111" s="2">
        <v>1</v>
      </c>
      <c r="H111" s="2">
        <v>0</v>
      </c>
      <c r="I111" s="2">
        <v>0</v>
      </c>
      <c r="J111" s="2"/>
      <c r="K111" s="2">
        <v>5</v>
      </c>
      <c r="L111" s="2">
        <v>0</v>
      </c>
    </row>
    <row r="112" spans="2:12" x14ac:dyDescent="0.2">
      <c r="B112" s="1" t="s">
        <v>39</v>
      </c>
      <c r="C112" s="13">
        <v>24</v>
      </c>
      <c r="D112" s="13">
        <v>12</v>
      </c>
      <c r="E112" s="2">
        <v>12</v>
      </c>
      <c r="F112" s="2"/>
      <c r="G112" s="2">
        <v>0</v>
      </c>
      <c r="H112" s="2">
        <v>3</v>
      </c>
      <c r="I112" s="2">
        <v>9</v>
      </c>
      <c r="J112" s="2"/>
      <c r="K112" s="2">
        <v>5</v>
      </c>
      <c r="L112" s="2">
        <v>0</v>
      </c>
    </row>
    <row r="113" spans="2:12" x14ac:dyDescent="0.2">
      <c r="B113" s="14" t="s">
        <v>40</v>
      </c>
      <c r="C113" s="15">
        <f t="shared" ref="C113:L113" si="10">C112/C116</f>
        <v>0.63157894736842102</v>
      </c>
      <c r="D113" s="15">
        <f t="shared" si="10"/>
        <v>0.63157894736842102</v>
      </c>
      <c r="E113" s="16">
        <f t="shared" si="10"/>
        <v>0.66666666666666663</v>
      </c>
      <c r="F113" s="16"/>
      <c r="G113" s="16">
        <f t="shared" si="10"/>
        <v>0</v>
      </c>
      <c r="H113" s="16">
        <f t="shared" si="10"/>
        <v>0.75</v>
      </c>
      <c r="I113" s="16">
        <f t="shared" si="10"/>
        <v>0.81818181818181823</v>
      </c>
      <c r="J113" s="16" t="e">
        <f t="shared" si="10"/>
        <v>#DIV/0!</v>
      </c>
      <c r="K113" s="16">
        <f t="shared" si="10"/>
        <v>0.45454545454545453</v>
      </c>
      <c r="L113" s="16">
        <f t="shared" si="10"/>
        <v>0</v>
      </c>
    </row>
    <row r="114" spans="2:12" x14ac:dyDescent="0.2">
      <c r="B114" s="14" t="s">
        <v>41</v>
      </c>
      <c r="C114" s="15">
        <f>(C112+C110)/C116</f>
        <v>0.92105263157894735</v>
      </c>
      <c r="D114" s="15">
        <f t="shared" ref="D114:L114" si="11">(D112+D110)/D116</f>
        <v>0.84210526315789469</v>
      </c>
      <c r="E114" s="16">
        <f t="shared" si="11"/>
        <v>0.88888888888888884</v>
      </c>
      <c r="F114" s="16"/>
      <c r="G114" s="16">
        <f t="shared" si="11"/>
        <v>0.5</v>
      </c>
      <c r="H114" s="16">
        <f t="shared" si="11"/>
        <v>1</v>
      </c>
      <c r="I114" s="16">
        <f t="shared" si="11"/>
        <v>1</v>
      </c>
      <c r="J114" s="16" t="e">
        <f t="shared" si="11"/>
        <v>#DIV/0!</v>
      </c>
      <c r="K114" s="16">
        <f t="shared" si="11"/>
        <v>0.54545454545454541</v>
      </c>
      <c r="L114" s="16">
        <f t="shared" si="11"/>
        <v>1</v>
      </c>
    </row>
    <row r="115" spans="2:12" x14ac:dyDescent="0.2">
      <c r="B115"/>
      <c r="C115" s="17"/>
      <c r="D115" s="17"/>
    </row>
    <row r="116" spans="2:12" x14ac:dyDescent="0.2">
      <c r="B116" s="1" t="s">
        <v>42</v>
      </c>
      <c r="C116" s="13">
        <f t="shared" ref="C116:L116" si="12">SUM(C110:C112)</f>
        <v>38</v>
      </c>
      <c r="D116" s="13">
        <f t="shared" si="12"/>
        <v>19</v>
      </c>
      <c r="E116" s="1">
        <f t="shared" si="12"/>
        <v>18</v>
      </c>
      <c r="F116" s="1"/>
      <c r="G116" s="1">
        <f t="shared" si="12"/>
        <v>2</v>
      </c>
      <c r="H116" s="1">
        <f t="shared" si="12"/>
        <v>4</v>
      </c>
      <c r="I116" s="1">
        <f t="shared" si="12"/>
        <v>11</v>
      </c>
      <c r="J116" s="1">
        <f t="shared" si="12"/>
        <v>0</v>
      </c>
      <c r="K116" s="1">
        <f t="shared" si="12"/>
        <v>11</v>
      </c>
      <c r="L116" s="1">
        <f t="shared" si="12"/>
        <v>2</v>
      </c>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2019-11-05T15:27:33Z</dcterms:created>
  <dcterms:modified xsi:type="dcterms:W3CDTF">2019-11-25T16:44:51Z</dcterms:modified>
</cp:coreProperties>
</file>