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995" activeTab="0"/>
  </bookViews>
  <sheets>
    <sheet name="Multilateral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<sst xmlns="http://schemas.openxmlformats.org/spreadsheetml/2006/main" count="61" uniqueCount="40">
  <si>
    <t>EU</t>
  </si>
  <si>
    <t>World Bank Group</t>
  </si>
  <si>
    <t>UN Funds and Programmes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</si>
  <si>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</si>
  <si>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</si>
  <si>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</si>
  <si>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</si>
  <si>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</si>
  <si>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</si>
  <si>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</si>
  <si>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</si>
  <si>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</si>
  <si>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</si>
  <si>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</si>
  <si>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</si>
  <si>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</si>
  <si>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</si>
  <si>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</si>
  <si>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</si>
  <si>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</si>
  <si>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WHO</t>
  </si>
  <si>
    <t>Other multilaterals</t>
  </si>
  <si>
    <t>Total</t>
  </si>
  <si>
    <t>EU institutions</t>
  </si>
  <si>
    <t>Core</t>
  </si>
  <si>
    <t>Non-core</t>
  </si>
  <si>
    <t>Total ODA</t>
  </si>
  <si>
    <t>Core Contributions</t>
  </si>
  <si>
    <t>Non-Core Contributions</t>
  </si>
  <si>
    <t>INCLUDING KOREA, but not EU as a donor</t>
  </si>
  <si>
    <t>UN-OCHA</t>
  </si>
  <si>
    <t>n/a</t>
  </si>
  <si>
    <t>UN funds and programmes</t>
  </si>
  <si>
    <t>Regional development banks</t>
  </si>
  <si>
    <t xml:space="preserve">Figure A.4. Total DAC core and non-core multilateral aid of DAC members (excluding EU as a donor), 2009 </t>
  </si>
  <si>
    <t>2009 USD billion</t>
  </si>
  <si>
    <t>Development Co-operation Report 2011: 50th Anniversary Edition - © OECD 2011</t>
  </si>
  <si>
    <t>ANNEX A</t>
  </si>
  <si>
    <t>Figure A.4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</si>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</sst>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40" fillId="33" borderId="10" xfId="42" applyNumberFormat="1" applyFont="1" applyFill="1" applyBorder="1" applyAlignment="1">
      <alignment/>
    </xf>
    <xf numFmtId="9" fontId="24" fillId="0" borderId="0" xfId="59" applyFont="1" applyAlignment="1">
      <alignment/>
    </xf>
    <xf numFmtId="0" fontId="0" fillId="33" borderId="0" xfId="0" applyFill="1" applyBorder="1" applyAlignment="1">
      <alignment/>
    </xf>
    <xf numFmtId="164" fontId="24" fillId="0" borderId="0" xfId="42" applyNumberFormat="1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-0.00625"/>
          <c:w val="0.9375"/>
          <c:h val="0.9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Multilaterals!$B$30</c:f>
              <c:strCache>
                <c:ptCount val="1"/>
                <c:pt idx="0">
                  <c:v>Core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Multilaterals!$A$31:$A$36</c:f>
              <c:strCache/>
            </c:strRef>
          </c:cat>
          <c:val>
            <c:numRef>
              <c:f>Multilaterals!$B$31:$B$36</c:f>
              <c:numCache/>
            </c:numRef>
          </c:val>
        </c:ser>
        <c:ser>
          <c:idx val="1"/>
          <c:order val="1"/>
          <c:tx>
            <c:strRef>
              <c:f>Multilaterals!$C$30</c:f>
              <c:strCache>
                <c:ptCount val="1"/>
                <c:pt idx="0">
                  <c:v>Non-core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Multilaterals!$A$31:$A$36</c:f>
              <c:strCache/>
            </c:strRef>
          </c:cat>
          <c:val>
            <c:numRef>
              <c:f>Multilaterals!$C$31:$C$36</c:f>
              <c:numCache/>
            </c:numRef>
          </c:val>
        </c:ser>
        <c:overlap val="100"/>
        <c:axId val="10114322"/>
        <c:axId val="23920035"/>
      </c:bar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20035"/>
        <c:crosses val="autoZero"/>
        <c:auto val="1"/>
        <c:lblOffset val="100"/>
        <c:tickLblSkip val="1"/>
        <c:noMultiLvlLbl val="0"/>
      </c:catAx>
      <c:valAx>
        <c:axId val="2392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2009 USD billion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14322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5"/>
          <c:y val="0.92475"/>
          <c:w val="0.21525"/>
          <c:h val="0.0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152400</xdr:rowOff>
    </xdr:from>
    <xdr:to>
      <xdr:col>6</xdr:col>
      <xdr:colOff>400050</xdr:colOff>
      <xdr:row>25</xdr:row>
      <xdr:rowOff>85725</xdr:rowOff>
    </xdr:to>
    <xdr:graphicFrame>
      <xdr:nvGraphicFramePr>
        <xdr:cNvPr id="1" name="Chart 3"/>
        <xdr:cNvGraphicFramePr/>
      </xdr:nvGraphicFramePr>
      <xdr:xfrm>
        <a:off x="1743075" y="1104900"/>
        <a:ext cx="57054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ata/Aid%20Architecture/Multilateral/2011%20ML%20Report/Data%20files/2011%20Non-Core%20-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C2a"/>
      <sheetName val="MDBs"/>
      <sheetName val="Pivot DAC 2a"/>
      <sheetName val="Raw"/>
      <sheetName val="Annex 2  - country specific"/>
      <sheetName val="Template"/>
      <sheetName val="Full DAC tables Deflated"/>
      <sheetName val="Full DAC tables"/>
      <sheetName val="Overall table"/>
      <sheetName val="EU Institutions"/>
      <sheetName val="Australia"/>
      <sheetName val="Austria"/>
      <sheetName val="Belgium"/>
      <sheetName val="Canada"/>
      <sheetName val="Denmark"/>
      <sheetName val="Finland"/>
      <sheetName val="France"/>
      <sheetName val="Germany"/>
      <sheetName val="Greece"/>
      <sheetName val="Ireland"/>
      <sheetName val="Italy"/>
      <sheetName val="Japan"/>
      <sheetName val="Korea"/>
      <sheetName val="Luxembourg"/>
      <sheetName val="Netherlands"/>
      <sheetName val="New Zealand"/>
      <sheetName val="Norway"/>
      <sheetName val="Portugal"/>
      <sheetName val="Spain"/>
      <sheetName val="Sweden"/>
      <sheetName val="Switzerland"/>
      <sheetName val="United Kingdom"/>
      <sheetName val="United St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140625" style="0" customWidth="1"/>
    <col min="2" max="2" width="26.421875" style="0" customWidth="1"/>
    <col min="3" max="25" width="13.28125" style="0" customWidth="1"/>
    <col min="26" max="26" width="15.421875" style="0" customWidth="1"/>
  </cols>
  <sheetData>
    <row r="1" ht="15">
      <c r="A1" s="10" t="s">
        <v>36</v>
      </c>
    </row>
    <row r="2" spans="1:2" ht="15">
      <c r="A2" s="11" t="s">
        <v>37</v>
      </c>
      <c r="B2" t="s">
        <v>38</v>
      </c>
    </row>
    <row r="3" ht="15">
      <c r="A3" s="11" t="s">
        <v>39</v>
      </c>
    </row>
    <row r="4" spans="1:5" ht="15">
      <c r="A4" s="7"/>
      <c r="B4" s="9" t="s">
        <v>34</v>
      </c>
      <c r="E4" s="6"/>
    </row>
    <row r="5" spans="2:24" ht="15">
      <c r="B5" s="8" t="s">
        <v>35</v>
      </c>
      <c r="W5" t="s">
        <v>27</v>
      </c>
      <c r="X5" t="s">
        <v>28</v>
      </c>
    </row>
    <row r="6" spans="22:24" ht="15">
      <c r="V6" t="s">
        <v>0</v>
      </c>
      <c r="W6">
        <v>0</v>
      </c>
      <c r="X6">
        <v>0</v>
      </c>
    </row>
    <row r="7" spans="22:24" ht="15">
      <c r="V7" t="s">
        <v>1</v>
      </c>
      <c r="W7">
        <v>93.21000000000001</v>
      </c>
      <c r="X7">
        <v>1.4447530000000002</v>
      </c>
    </row>
    <row r="8" spans="22:24" ht="15">
      <c r="V8" t="s">
        <v>2</v>
      </c>
      <c r="W8">
        <v>9.27</v>
      </c>
      <c r="X8">
        <v>15.285655000000002</v>
      </c>
    </row>
    <row r="9" ht="15">
      <c r="V9" t="s">
        <v>3</v>
      </c>
    </row>
    <row r="10" spans="12:24" ht="15">
      <c r="L10" t="s">
        <v>4</v>
      </c>
      <c r="M10" t="s">
        <v>6</v>
      </c>
      <c r="N10" t="s">
        <v>8</v>
      </c>
      <c r="O10" t="s">
        <v>9</v>
      </c>
      <c r="P10" t="s">
        <v>7</v>
      </c>
      <c r="Q10" t="s">
        <v>20</v>
      </c>
      <c r="R10" t="s">
        <v>30</v>
      </c>
      <c r="S10" t="s">
        <v>11</v>
      </c>
      <c r="T10" t="s">
        <v>13</v>
      </c>
      <c r="V10" t="s">
        <v>4</v>
      </c>
      <c r="W10">
        <v>3.52</v>
      </c>
      <c r="X10">
        <v>2.4616449999999994</v>
      </c>
    </row>
    <row r="11" spans="22:24" ht="15">
      <c r="V11" t="s">
        <v>5</v>
      </c>
      <c r="W11">
        <v>0.1</v>
      </c>
      <c r="X11">
        <v>6.673964000000001</v>
      </c>
    </row>
    <row r="12" spans="22:24" ht="15">
      <c r="V12" t="s">
        <v>6</v>
      </c>
      <c r="W12">
        <v>3</v>
      </c>
      <c r="X12">
        <v>2.380044</v>
      </c>
    </row>
    <row r="13" spans="12:24" ht="15">
      <c r="L13" s="1">
        <f>1507.8471440959+X10</f>
        <v>1510.3087890959</v>
      </c>
      <c r="M13" s="1">
        <f>1127.90304134616+X12</f>
        <v>1130.28308534616</v>
      </c>
      <c r="N13" s="1">
        <f>965.502701812398+X14</f>
        <v>966.371748812398</v>
      </c>
      <c r="O13" s="1">
        <f>373.744395979149+X15</f>
        <v>373.744395979149</v>
      </c>
      <c r="P13" s="1">
        <f>176.90710754652+X13</f>
        <v>177.36476754652</v>
      </c>
      <c r="V13" t="s">
        <v>7</v>
      </c>
      <c r="W13">
        <v>0.1</v>
      </c>
      <c r="X13">
        <v>0.45766</v>
      </c>
    </row>
    <row r="14" spans="17:24" ht="15">
      <c r="Q14" s="6">
        <f>514.734356360069+X27</f>
        <v>518.178176360069</v>
      </c>
      <c r="R14" s="6">
        <f>378.265538738722+X26</f>
        <v>378.265538738722</v>
      </c>
      <c r="S14" s="6">
        <f>262.166603848035+X18</f>
        <v>262.49534784803495</v>
      </c>
      <c r="T14" s="6">
        <f>111.528475767856+X20</f>
        <v>112.43584076785599</v>
      </c>
      <c r="V14" t="s">
        <v>8</v>
      </c>
      <c r="W14">
        <v>2.5</v>
      </c>
      <c r="X14">
        <v>0.869047</v>
      </c>
    </row>
    <row r="15" spans="22:24" ht="15">
      <c r="V15" t="s">
        <v>9</v>
      </c>
      <c r="W15">
        <v>0.05</v>
      </c>
      <c r="X15">
        <v>0</v>
      </c>
    </row>
    <row r="16" spans="22:24" ht="15">
      <c r="V16" t="s">
        <v>10</v>
      </c>
      <c r="W16">
        <v>46.49999999999999</v>
      </c>
      <c r="X16">
        <v>13.317025000000001</v>
      </c>
    </row>
    <row r="17" ht="15">
      <c r="V17" t="s">
        <v>3</v>
      </c>
    </row>
    <row r="18" spans="22:24" ht="15">
      <c r="V18" t="s">
        <v>11</v>
      </c>
      <c r="W18">
        <v>4.73</v>
      </c>
      <c r="X18">
        <v>0.32874400000000004</v>
      </c>
    </row>
    <row r="19" spans="22:24" ht="15">
      <c r="V19" t="s">
        <v>12</v>
      </c>
      <c r="W19">
        <v>1</v>
      </c>
      <c r="X19">
        <v>0.126575</v>
      </c>
    </row>
    <row r="20" spans="22:24" ht="15">
      <c r="V20" t="s">
        <v>13</v>
      </c>
      <c r="W20">
        <v>5.45</v>
      </c>
      <c r="X20">
        <v>0.907365</v>
      </c>
    </row>
    <row r="21" spans="22:24" ht="15">
      <c r="V21" t="s">
        <v>14</v>
      </c>
      <c r="W21">
        <v>0</v>
      </c>
      <c r="X21">
        <v>0.08640300000000001</v>
      </c>
    </row>
    <row r="22" spans="22:24" ht="15">
      <c r="V22" t="s">
        <v>15</v>
      </c>
      <c r="W22">
        <v>5.5</v>
      </c>
      <c r="X22">
        <v>0</v>
      </c>
    </row>
    <row r="23" spans="22:24" ht="15">
      <c r="V23" t="s">
        <v>16</v>
      </c>
      <c r="W23">
        <v>0</v>
      </c>
      <c r="X23">
        <v>0</v>
      </c>
    </row>
    <row r="24" spans="22:24" ht="15">
      <c r="V24" t="s">
        <v>17</v>
      </c>
      <c r="W24">
        <v>4.44</v>
      </c>
      <c r="X24">
        <v>0.8886959999999999</v>
      </c>
    </row>
    <row r="25" spans="22:24" ht="15">
      <c r="V25" t="s">
        <v>18</v>
      </c>
      <c r="W25">
        <v>6.35</v>
      </c>
      <c r="X25">
        <v>0.049125</v>
      </c>
    </row>
    <row r="26" spans="22:24" ht="15">
      <c r="V26" t="s">
        <v>19</v>
      </c>
      <c r="W26" t="s">
        <v>31</v>
      </c>
      <c r="X26">
        <v>0</v>
      </c>
    </row>
    <row r="27" spans="22:24" ht="15">
      <c r="V27" t="s">
        <v>20</v>
      </c>
      <c r="W27">
        <v>6.8</v>
      </c>
      <c r="X27">
        <v>3.4438199999999997</v>
      </c>
    </row>
    <row r="28" ht="15">
      <c r="B28" t="s">
        <v>29</v>
      </c>
    </row>
    <row r="30" spans="2:13" ht="15">
      <c r="B30" t="s">
        <v>24</v>
      </c>
      <c r="C30" t="s">
        <v>25</v>
      </c>
      <c r="D30" t="s">
        <v>5</v>
      </c>
      <c r="E30" t="s">
        <v>4</v>
      </c>
      <c r="F30" t="s">
        <v>6</v>
      </c>
      <c r="G30" t="s">
        <v>8</v>
      </c>
      <c r="H30" t="s">
        <v>9</v>
      </c>
      <c r="I30" t="s">
        <v>7</v>
      </c>
      <c r="J30" t="s">
        <v>20</v>
      </c>
      <c r="K30" t="s">
        <v>30</v>
      </c>
      <c r="L30" t="s">
        <v>11</v>
      </c>
      <c r="M30" t="s">
        <v>13</v>
      </c>
    </row>
    <row r="31" spans="1:3" ht="15">
      <c r="A31" t="s">
        <v>23</v>
      </c>
      <c r="B31" s="2">
        <v>13788.6</v>
      </c>
      <c r="C31" s="5">
        <v>196.76889869677453</v>
      </c>
    </row>
    <row r="32" spans="1:3" ht="15">
      <c r="A32" t="s">
        <v>1</v>
      </c>
      <c r="B32" s="1">
        <v>7586.55</v>
      </c>
      <c r="C32" s="5">
        <v>3128.00309889355</v>
      </c>
    </row>
    <row r="33" spans="1:9" ht="15">
      <c r="A33" t="s">
        <v>32</v>
      </c>
      <c r="B33" s="1">
        <v>2980.31</v>
      </c>
      <c r="C33" s="5">
        <f>SUM(D33:I33)</f>
        <v>7101.299028702588</v>
      </c>
      <c r="D33" s="1">
        <v>2943.22624192246</v>
      </c>
      <c r="E33" s="1">
        <v>1510.3087890959</v>
      </c>
      <c r="F33" s="1">
        <v>1130.28308534616</v>
      </c>
      <c r="G33" s="1">
        <v>966.371748812398</v>
      </c>
      <c r="H33" s="1">
        <v>373.744395979149</v>
      </c>
      <c r="I33" s="1">
        <v>177.36476754652</v>
      </c>
    </row>
    <row r="34" spans="1:13" ht="15">
      <c r="A34" t="s">
        <v>10</v>
      </c>
      <c r="B34" s="1">
        <v>3221.62</v>
      </c>
      <c r="C34" s="5">
        <f>SUM(J34:M34)</f>
        <v>1271.374903714682</v>
      </c>
      <c r="J34" s="6">
        <v>518.178176360069</v>
      </c>
      <c r="K34" s="6">
        <v>378.265538738722</v>
      </c>
      <c r="L34" s="6">
        <v>262.49534784803495</v>
      </c>
      <c r="M34" s="6">
        <v>112.43584076785599</v>
      </c>
    </row>
    <row r="35" spans="1:3" ht="15">
      <c r="A35" t="s">
        <v>33</v>
      </c>
      <c r="B35" s="1">
        <v>3115.05</v>
      </c>
      <c r="C35" s="5">
        <v>407.78255883491204</v>
      </c>
    </row>
    <row r="36" spans="1:3" ht="15">
      <c r="A36" t="s">
        <v>21</v>
      </c>
      <c r="B36" s="1">
        <v>5540.639999999999</v>
      </c>
      <c r="C36" s="5">
        <v>1965.39115133787</v>
      </c>
    </row>
    <row r="37" spans="1:4" ht="15">
      <c r="A37" t="s">
        <v>22</v>
      </c>
      <c r="B37" s="6">
        <v>36232.770000000004</v>
      </c>
      <c r="C37" s="5">
        <v>14982.974787186045</v>
      </c>
      <c r="D37" s="1"/>
    </row>
    <row r="38" spans="1:3" ht="15">
      <c r="A38" t="s">
        <v>26</v>
      </c>
      <c r="B38" s="4">
        <v>128.45006</v>
      </c>
      <c r="C38" s="3">
        <v>0.11664435802666066</v>
      </c>
    </row>
  </sheetData>
  <sheetProtection/>
  <dataValidations count="1">
    <dataValidation type="list" allowBlank="1" showInputMessage="1" showErrorMessage="1" sqref="B65321">
      <formula1>'[http://oecdshare.oecd.org/Data/Aid Architecture/Multilateral/2011 ML Report/Data files/2011 Non-Core - new.xls]Template'!$J$5:$J$7</formula1>
    </dataValidation>
  </dataValidation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