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drawings/drawing1.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ml.chartshapes+xml"/>
  <Override PartName="/xl/tables/table3.xml" ContentType="application/vnd.openxmlformats-officedocument.spreadsheetml.table+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405" windowHeight="4860" tabRatio="916" activeTab="0"/>
  </bookViews>
  <sheets>
    <sheet name="TOC" sheetId="1" r:id="rId1"/>
    <sheet name="Data(FigII.2.1) " sheetId="2" state="hidden" r:id="rId2"/>
    <sheet name="Fig II.2.1" sheetId="3" r:id="rId3"/>
    <sheet name="Data(FigII.2.2 )" sheetId="4" state="hidden" r:id="rId4"/>
    <sheet name="Fig II.2.2 " sheetId="5" r:id="rId5"/>
    <sheet name="Data(Fig.II.2.3)" sheetId="6" state="hidden" r:id="rId6"/>
    <sheet name="Fig.II.2.3 " sheetId="7" r:id="rId7"/>
    <sheet name="Dta(Fig II.2.4)" sheetId="8" state="hidden" r:id="rId8"/>
    <sheet name="Fig II.2.4" sheetId="9" r:id="rId9"/>
    <sheet name="Data(FigII.2.5)" sheetId="10" state="hidden" r:id="rId10"/>
    <sheet name="Fig II.2.5" sheetId="11" r:id="rId11"/>
    <sheet name="Data(Fig II.2.6)" sheetId="12" state="hidden" r:id="rId12"/>
    <sheet name="Fig II.2.6"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ISC01">'[1]Q_ISC1'!$1:$12</definedName>
    <definedName name="__ISC2">'[2]Q_ISC2'!$1:$18</definedName>
    <definedName name="__ISC3">'[3]ISC01'!$B:$B+'[4]Q_ISC3'!$1:$23</definedName>
    <definedName name="__ISC567">'[5]Q_ISC567'!$1:$23</definedName>
    <definedName name="_ISC01">'[1]Q_ISC1'!$1:$12</definedName>
    <definedName name="_ISC2">'[2]Q_ISC2'!$1:$18</definedName>
    <definedName name="_ISC3">'[3]ISC01'!$B:$B+'[4]Q_ISC3'!$1:$23</definedName>
    <definedName name="_ISC567">'[5]Q_ISC567'!$1:$23</definedName>
    <definedName name="alw">#REF!</definedName>
    <definedName name="B7_STRatio">#REF!</definedName>
    <definedName name="body">#REF!</definedName>
    <definedName name="body1">#REF!</definedName>
    <definedName name="C1.1a">#REF!</definedName>
    <definedName name="calcul">'[6]Calcul_B1.1'!$A$1:$L$37</definedName>
    <definedName name="calcul1">'[7]Calcul_B1.1'!$A$1:$L$37</definedName>
    <definedName name="countries">#REF!</definedName>
    <definedName name="countries1">#REF!</definedName>
    <definedName name="f1_time">'[8]F1_TIME'!$A$1:$D$31</definedName>
    <definedName name="fg_567">'[9]FG_567'!$A$1:$AC$30</definedName>
    <definedName name="FG_ISC123">'[10]FG_123'!$A$1:$AZ$45</definedName>
    <definedName name="FG_ISC567">'[9]FG_567'!$A$1:$AZ$45</definedName>
    <definedName name="FINAL">#REF!</definedName>
    <definedName name="hj">#REF!</definedName>
    <definedName name="INDF1">'[11]F1_ALL'!$A$1:$AZ$50</definedName>
    <definedName name="indf11">'[12]F11_ALL'!$A$1:$AZ$15</definedName>
    <definedName name="indf11_94">'[13]F11_A94'!$A$1:$AE$15</definedName>
    <definedName name="INDF12">'[14]F12_ALL'!$A$1:$AJ$25</definedName>
    <definedName name="INDF13">'[15]F13_ALL'!$A$1:$AH$10</definedName>
    <definedName name="jfld">#REF!</definedName>
    <definedName name="jhklglg">#REF!</definedName>
    <definedName name="m">#REF!</definedName>
    <definedName name="m0">#REF!</definedName>
    <definedName name="n">#REF!</definedName>
    <definedName name="n_24">#REF!</definedName>
    <definedName name="nb">#REF!</definedName>
    <definedName name="ni">#REF!</definedName>
    <definedName name="p5_age">'[16]p5_ageISC5a'!$A$1:$D$55</definedName>
    <definedName name="p5nr">'[17]P5nr_2'!$A$1:$AC$43</definedName>
    <definedName name="POpula">'[18]POpula'!$A$1:$I$1559</definedName>
    <definedName name="popula1">'[18]POpula'!$A$1:$I$1559</definedName>
    <definedName name="_xlnm.Print_Area" localSheetId="7">'Dta(Fig II.2.4)'!$A$1:$I$83</definedName>
    <definedName name="_xlnm.Print_Area" localSheetId="2">'Fig II.2.1'!$A$1:$O$63</definedName>
    <definedName name="_xlnm.Print_Area" localSheetId="4">'Fig II.2.2 '!$A$1:$AD$42</definedName>
    <definedName name="_xlnm.Print_Area" localSheetId="10">'Fig II.2.5'!$A$1:$R$93</definedName>
    <definedName name="_xlnm.Print_Area" localSheetId="6">'Fig.II.2.3 '!$A$1:$H$82</definedName>
    <definedName name="_xlnm.Print_Area" localSheetId="0">'TOC'!$B$2:$V$10</definedName>
    <definedName name="smt" localSheetId="6">#REF!</definedName>
    <definedName name="smt">#REF!</definedName>
    <definedName name="SORTIE1" localSheetId="6">#REF!</definedName>
    <definedName name="SORTIE1">#REF!</definedName>
    <definedName name="SPSS">'[7]Figure5.6'!$B$2:$X$30</definedName>
    <definedName name="SysFinanceYearEnd" localSheetId="6">#REF!</definedName>
    <definedName name="SysFinanceYearEnd">#REF!</definedName>
    <definedName name="SysFinanceYearStart" localSheetId="6">#REF!</definedName>
    <definedName name="SysFinanceYearStart">#REF!</definedName>
    <definedName name="toto">'[19]Graph 3.7.a'!$B$125:$C$151</definedName>
    <definedName name="toto1">'[20]Data5.11a'!$B$3:$C$34</definedName>
    <definedName name="USA_m" localSheetId="6">#REF!</definedName>
    <definedName name="USA_m">#REF!</definedName>
    <definedName name="weight">'[21]F5_W'!$A$1:$C$33</definedName>
    <definedName name="x" localSheetId="6">#REF!</definedName>
    <definedName name="x">#REF!</definedName>
  </definedNames>
  <calcPr fullCalcOnLoad="1"/>
</workbook>
</file>

<file path=xl/sharedStrings.xml><?xml version="1.0" encoding="utf-8"?>
<sst xmlns="http://schemas.openxmlformats.org/spreadsheetml/2006/main" count="1270" uniqueCount="341">
  <si>
    <t>Results based on students' self-reports</t>
  </si>
  <si>
    <t>S.E.</t>
  </si>
  <si>
    <t>Mean score</t>
  </si>
  <si>
    <t>Mean</t>
  </si>
  <si>
    <t>Percentage of students</t>
  </si>
  <si>
    <t>A008</t>
  </si>
  <si>
    <t>A031</t>
  </si>
  <si>
    <t>A032</t>
  </si>
  <si>
    <t>A036</t>
  </si>
  <si>
    <t>A040</t>
  </si>
  <si>
    <t>A056</t>
  </si>
  <si>
    <t>A076</t>
  </si>
  <si>
    <t>A100</t>
  </si>
  <si>
    <t>A124</t>
  </si>
  <si>
    <t>A152</t>
  </si>
  <si>
    <t>A156</t>
  </si>
  <si>
    <t>A158</t>
  </si>
  <si>
    <t>A170</t>
  </si>
  <si>
    <t>A191</t>
  </si>
  <si>
    <t>A203</t>
  </si>
  <si>
    <t>A208</t>
  </si>
  <si>
    <t>A233</t>
  </si>
  <si>
    <t>A246</t>
  </si>
  <si>
    <t>A250</t>
  </si>
  <si>
    <t>A276</t>
  </si>
  <si>
    <t>A300</t>
  </si>
  <si>
    <t>A344</t>
  </si>
  <si>
    <t>A348</t>
  </si>
  <si>
    <t>A352</t>
  </si>
  <si>
    <t>A360</t>
  </si>
  <si>
    <t>A372</t>
  </si>
  <si>
    <t>A376</t>
  </si>
  <si>
    <t>A380</t>
  </si>
  <si>
    <t>A392</t>
  </si>
  <si>
    <t>A398</t>
  </si>
  <si>
    <t>A400</t>
  </si>
  <si>
    <t>A410</t>
  </si>
  <si>
    <t>A417</t>
  </si>
  <si>
    <t>A428</t>
  </si>
  <si>
    <t>A438</t>
  </si>
  <si>
    <t>A440</t>
  </si>
  <si>
    <t>A442</t>
  </si>
  <si>
    <t>A446</t>
  </si>
  <si>
    <t>A484</t>
  </si>
  <si>
    <t>A499</t>
  </si>
  <si>
    <t>A528</t>
  </si>
  <si>
    <t>A554</t>
  </si>
  <si>
    <t>A578</t>
  </si>
  <si>
    <t>A591</t>
  </si>
  <si>
    <t>A604</t>
  </si>
  <si>
    <t>A616</t>
  </si>
  <si>
    <t>A620</t>
  </si>
  <si>
    <t>A634</t>
  </si>
  <si>
    <t>A642</t>
  </si>
  <si>
    <t>A643</t>
  </si>
  <si>
    <t>A688</t>
  </si>
  <si>
    <t>A702</t>
  </si>
  <si>
    <t>A703</t>
  </si>
  <si>
    <t>A705</t>
  </si>
  <si>
    <t>A724</t>
  </si>
  <si>
    <t>A752</t>
  </si>
  <si>
    <t>A756</t>
  </si>
  <si>
    <t>A764</t>
  </si>
  <si>
    <t>A780</t>
  </si>
  <si>
    <t>A784</t>
  </si>
  <si>
    <t>A788</t>
  </si>
  <si>
    <t>A792</t>
  </si>
  <si>
    <t>A826</t>
  </si>
  <si>
    <t>A840</t>
  </si>
  <si>
    <t>A858</t>
  </si>
  <si>
    <t>Column1</t>
  </si>
  <si>
    <t>% below Level 2</t>
  </si>
  <si>
    <t>% reaching at least Level 3</t>
  </si>
  <si>
    <t>Table II.2.2</t>
  </si>
  <si>
    <t>Percentage of students and performance on the reading, mathematics and science scales, by family structure</t>
  </si>
  <si>
    <t>Students from single-parent families</t>
  </si>
  <si>
    <t>Reading</t>
  </si>
  <si>
    <t>Table II.2.4</t>
  </si>
  <si>
    <t>Student performance and socio-economic background by school location</t>
  </si>
  <si>
    <t>Results based on students' and principals' self-reports</t>
  </si>
  <si>
    <t>Average performance in reading after adjusting for ESCS</t>
  </si>
  <si>
    <t>Students attending schools located in a village, hamlet or rural area (fewer than 3 000 people)</t>
  </si>
  <si>
    <t>Students attending schools located in a small town (3 000 to about 15 000 people)</t>
  </si>
  <si>
    <t>Students attending schools located in a city (100 000 to about 1 000 000 people)</t>
  </si>
  <si>
    <t>Students attending schools located in a large city (with over 1 000 000 people)</t>
  </si>
  <si>
    <t>Village, hamlet or rural area (fewer than 3 000 people)</t>
  </si>
  <si>
    <t>Small town (3 000 to about 15 000 people)</t>
  </si>
  <si>
    <t>Town (15 000 to about 100 000 people)</t>
  </si>
  <si>
    <t>A city (100 000 to about 1 000 000 people)</t>
  </si>
  <si>
    <t>A large city (with over 1 000 000 people)</t>
  </si>
  <si>
    <t>Based on reports by students and school principals</t>
  </si>
  <si>
    <t xml:space="preserve">Volume II </t>
  </si>
  <si>
    <t>Figure II.2.3</t>
  </si>
  <si>
    <t>Figure II.2.2</t>
  </si>
  <si>
    <t>Figure II.2.6</t>
  </si>
  <si>
    <t>Students from other family types</t>
  </si>
  <si>
    <t>Column2</t>
  </si>
  <si>
    <t>Column3</t>
  </si>
  <si>
    <t>Column4</t>
  </si>
  <si>
    <t>Column5</t>
  </si>
  <si>
    <t>Column6</t>
  </si>
  <si>
    <t>Table II.2.1</t>
  </si>
  <si>
    <t xml:space="preserve">Performance groups in reading and socio-economic background  </t>
  </si>
  <si>
    <t>10th</t>
  </si>
  <si>
    <t>50th</t>
  </si>
  <si>
    <t>90th</t>
  </si>
  <si>
    <t>Score</t>
  </si>
  <si>
    <r>
      <t>Note:</t>
    </r>
    <r>
      <rPr>
        <sz val="8"/>
        <rFont val="Arial"/>
        <family val="2"/>
      </rPr>
      <t xml:space="preserve"> Values that are statistically significant are indicated in bold (see Annex A3).</t>
    </r>
  </si>
  <si>
    <t>Figure II.2.1</t>
  </si>
  <si>
    <t>Common explained variance (explained by more than one factor)</t>
  </si>
  <si>
    <t>Wealth</t>
  </si>
  <si>
    <t>Single-parent family</t>
  </si>
  <si>
    <t>1. Unique variance is the variance explained by each factor in addition to the variance explained by the other factors in the model.</t>
  </si>
  <si>
    <t>Based on student and principal reports</t>
  </si>
  <si>
    <t>Table II.2.5</t>
  </si>
  <si>
    <t>Index of teacher shortage</t>
  </si>
  <si>
    <t>Student to teacher ratio</t>
  </si>
  <si>
    <t>Estimate</t>
  </si>
  <si>
    <t>% teachers full time</t>
  </si>
  <si>
    <t>% ISCED5a of all full time teachers</t>
  </si>
  <si>
    <t>Percentiles  in student performance on the reading scale</t>
  </si>
  <si>
    <t>5th</t>
  </si>
  <si>
    <t>25th</t>
  </si>
  <si>
    <t>75th</t>
  </si>
  <si>
    <t>95th</t>
  </si>
  <si>
    <t>Gap between 90th percentile and median student</t>
  </si>
  <si>
    <t xml:space="preserve">Gap between median student and 10th percentile </t>
  </si>
  <si>
    <t>Chapter 2</t>
  </si>
  <si>
    <t xml:space="preserve">School average socio-economic background and </t>
  </si>
  <si>
    <t xml:space="preserve">Simple correlation between the school mean socio-economic background and: </t>
  </si>
  <si>
    <t>% certified of all full time teachers</t>
  </si>
  <si>
    <t>Index of school resource allocation responsibility</t>
  </si>
  <si>
    <t>Index of school curriculum responsibility</t>
  </si>
  <si>
    <t>Index of instructional resources</t>
  </si>
  <si>
    <t>Student to computer ratio</t>
  </si>
  <si>
    <t>School size</t>
  </si>
  <si>
    <t>Correlation</t>
  </si>
  <si>
    <t>..</t>
  </si>
  <si>
    <t>AVE</t>
  </si>
  <si>
    <t>TOT</t>
  </si>
  <si>
    <t>The relationship between school average socio-economic background and school resources</t>
  </si>
  <si>
    <t>Figure II.2.5</t>
  </si>
  <si>
    <t>Column7</t>
  </si>
  <si>
    <t>Gaps at the top and bottom end of the distribution of reading performance</t>
  </si>
  <si>
    <r>
      <rPr>
        <i/>
        <sz val="10"/>
        <color indexed="8"/>
        <rFont val="Arial"/>
        <family val="2"/>
      </rPr>
      <t>Source</t>
    </r>
    <r>
      <rPr>
        <sz val="10"/>
        <color indexed="8"/>
        <rFont val="Arial"/>
        <family val="2"/>
      </rPr>
      <t>: OECD PISA 2009 database, Table II.2.2</t>
    </r>
  </si>
  <si>
    <r>
      <rPr>
        <i/>
        <sz val="10"/>
        <rFont val="Arial"/>
        <family val="2"/>
      </rPr>
      <t>Note</t>
    </r>
    <r>
      <rPr>
        <sz val="10"/>
        <rFont val="Arial"/>
        <family val="2"/>
      </rPr>
      <t>: The performance gap between percentiles is displayed in terms of score points.</t>
    </r>
  </si>
  <si>
    <t>Differences in performance before and after accounting for socio-economic background</t>
  </si>
  <si>
    <t>Students attending schools located in a town (15 000 to about 100 000 people)</t>
  </si>
  <si>
    <t>Countries are ranked in descending order of the common explained variance.</t>
  </si>
  <si>
    <t>Values that are statistically significant are indicated in bold (see Annex A3).</t>
  </si>
  <si>
    <t xml:space="preserve">Note: </t>
  </si>
  <si>
    <t>Source: OECD PISA 2009 database, Table II.2.4</t>
  </si>
  <si>
    <t>Differences in peformance between students from single-parent familes and other types of families, BEFORE accounting for socio-economic background</t>
  </si>
  <si>
    <t>Differences in peformance between students from single-parent familes and other types of families, AFTER accounting for socio-economic background</t>
  </si>
  <si>
    <t>m</t>
  </si>
  <si>
    <t>AAVG</t>
  </si>
  <si>
    <t>Figure II.2.4</t>
  </si>
  <si>
    <r>
      <rPr>
        <i/>
        <sz val="10"/>
        <color indexed="8"/>
        <rFont val="Arial"/>
        <family val="2"/>
      </rPr>
      <t>Note</t>
    </r>
    <r>
      <rPr>
        <sz val="10"/>
        <color indexed="8"/>
        <rFont val="Arial"/>
        <family val="2"/>
      </rPr>
      <t>: Score point differences that are statistically significant are marked in a darker tone.</t>
    </r>
  </si>
  <si>
    <t>Countries are ranked in descending order of the score point differences between students from single-parent families and other types of families after accounting for socio-economic background.</t>
  </si>
  <si>
    <t>Home educational resources</t>
  </si>
  <si>
    <t>%</t>
  </si>
  <si>
    <t>Immigrant status and language spoken at home</t>
  </si>
  <si>
    <t>Total explained variance</t>
  </si>
  <si>
    <t>Percentage of full-time teachers</t>
  </si>
  <si>
    <t>Percentage of certified teachers among all full-time teachers</t>
  </si>
  <si>
    <t>Index of quality of school’s educational resources</t>
  </si>
  <si>
    <t>w</t>
  </si>
  <si>
    <t>Iceland</t>
  </si>
  <si>
    <t>Japan</t>
  </si>
  <si>
    <t>Argentina</t>
  </si>
  <si>
    <t>Thailand</t>
  </si>
  <si>
    <t>Peru</t>
  </si>
  <si>
    <t>Russian Federation</t>
  </si>
  <si>
    <t>Italy</t>
  </si>
  <si>
    <t>Norway</t>
  </si>
  <si>
    <t>Lithuania</t>
  </si>
  <si>
    <t>Colombia</t>
  </si>
  <si>
    <t>Liechtenstein</t>
  </si>
  <si>
    <t>Macao-China</t>
  </si>
  <si>
    <t>Netherlands</t>
  </si>
  <si>
    <t>Bulgaria</t>
  </si>
  <si>
    <t>Germany</t>
  </si>
  <si>
    <t>Switzerland</t>
  </si>
  <si>
    <t>Dubai (UAE)</t>
  </si>
  <si>
    <t>Belgium</t>
  </si>
  <si>
    <t>United Kingdom</t>
  </si>
  <si>
    <t>Romania</t>
  </si>
  <si>
    <t>Denmark</t>
  </si>
  <si>
    <t>Singapore</t>
  </si>
  <si>
    <t>Sweden</t>
  </si>
  <si>
    <t>Albania</t>
  </si>
  <si>
    <t>Latvia</t>
  </si>
  <si>
    <t>Brazil</t>
  </si>
  <si>
    <t>Croatia</t>
  </si>
  <si>
    <t>Israel</t>
  </si>
  <si>
    <t>Kazakhstan</t>
  </si>
  <si>
    <t>Panama</t>
  </si>
  <si>
    <t>Montenegro</t>
  </si>
  <si>
    <t>Finland</t>
  </si>
  <si>
    <t>Luxembourg</t>
  </si>
  <si>
    <t>Austria</t>
  </si>
  <si>
    <t>Turkey</t>
  </si>
  <si>
    <t>Kyrgyzstan</t>
  </si>
  <si>
    <t>Uruguay</t>
  </si>
  <si>
    <t>Chinese Taipei</t>
  </si>
  <si>
    <t>Canada</t>
  </si>
  <si>
    <t>Poland</t>
  </si>
  <si>
    <t>Portugal</t>
  </si>
  <si>
    <t>Spain</t>
  </si>
  <si>
    <t>Mexico</t>
  </si>
  <si>
    <t>Greece</t>
  </si>
  <si>
    <t>Hungary</t>
  </si>
  <si>
    <t>Korea</t>
  </si>
  <si>
    <t>Czech Republic</t>
  </si>
  <si>
    <t>Slovak Republic</t>
  </si>
  <si>
    <t>Hong Kong-China</t>
  </si>
  <si>
    <t>Tunisia</t>
  </si>
  <si>
    <t>Estonia</t>
  </si>
  <si>
    <t>Jordan</t>
  </si>
  <si>
    <t>Qatar</t>
  </si>
  <si>
    <t>Ireland</t>
  </si>
  <si>
    <t>Chile</t>
  </si>
  <si>
    <t>United States</t>
  </si>
  <si>
    <t>Azerbaijan</t>
  </si>
  <si>
    <t>France</t>
  </si>
  <si>
    <t>New Zealand</t>
  </si>
  <si>
    <t>Indonesia</t>
  </si>
  <si>
    <t>Shanghai-China</t>
  </si>
  <si>
    <t>Serbia</t>
  </si>
  <si>
    <t>Slovenia</t>
  </si>
  <si>
    <t>Trinidad and Tobago</t>
  </si>
  <si>
    <t>Australia</t>
  </si>
  <si>
    <t xml:space="preserve">OECD average </t>
  </si>
  <si>
    <t>COLORING</t>
  </si>
  <si>
    <t>Proficiency levels in reading</t>
  </si>
  <si>
    <t>Below Level 1b
(less than 262.04 score points)</t>
  </si>
  <si>
    <t>Level 1b
(from 262.04 to less than 334.75 score points)</t>
  </si>
  <si>
    <t>Level 1a
(from 334.75 to less than 407.47 score points)</t>
  </si>
  <si>
    <t>Level 2
(from 407.47 to less than 480.18 score points)</t>
  </si>
  <si>
    <t>Level 3
(from 480.18 to less than 552.89 score points)</t>
  </si>
  <si>
    <t>Level 4
(from 552.89 to less than 625.61 score points)</t>
  </si>
  <si>
    <t>Level 5
(from 625.61 to less than 698.32 score points)</t>
  </si>
  <si>
    <t>Level 6
(above 698.32 score points)</t>
  </si>
  <si>
    <t>c</t>
  </si>
  <si>
    <t>OECD average</t>
  </si>
  <si>
    <t>OECD total</t>
  </si>
  <si>
    <t>Kazakhstan    20</t>
  </si>
  <si>
    <t>Peru    20</t>
  </si>
  <si>
    <t>Croatia    11</t>
  </si>
  <si>
    <t>Kyrgyzstan    22</t>
  </si>
  <si>
    <t>Estonia    25</t>
  </si>
  <si>
    <t>Austria    16</t>
  </si>
  <si>
    <t>Slovenia    12</t>
  </si>
  <si>
    <t>Portugal    16</t>
  </si>
  <si>
    <t>Russian Federation    26</t>
  </si>
  <si>
    <t>Montenegro    10</t>
  </si>
  <si>
    <t>Switzerland    18</t>
  </si>
  <si>
    <t>Latvia    25</t>
  </si>
  <si>
    <t>Chile    25</t>
  </si>
  <si>
    <t>Serbia    13</t>
  </si>
  <si>
    <t>United Kingdom    22</t>
  </si>
  <si>
    <t>Norway    15</t>
  </si>
  <si>
    <t>Italy    11</t>
  </si>
  <si>
    <t>Macao-China    15</t>
  </si>
  <si>
    <t>Hungary    21</t>
  </si>
  <si>
    <t>Denmark    17</t>
  </si>
  <si>
    <t>France    19</t>
  </si>
  <si>
    <t>Shanghai-China    11</t>
  </si>
  <si>
    <t>Thailand    18</t>
  </si>
  <si>
    <t>Uruguay    25</t>
  </si>
  <si>
    <t>Slovak Republic    16</t>
  </si>
  <si>
    <t>New Zealand    20</t>
  </si>
  <si>
    <t>Romania    13</t>
  </si>
  <si>
    <t>Sweden    15</t>
  </si>
  <si>
    <t>Spain    14</t>
  </si>
  <si>
    <t>OECD average    17</t>
  </si>
  <si>
    <t>Germany    17</t>
  </si>
  <si>
    <t>Australia    19</t>
  </si>
  <si>
    <t>Canada    17</t>
  </si>
  <si>
    <t>Lithuania    22</t>
  </si>
  <si>
    <t>Colombia    29</t>
  </si>
  <si>
    <t>Czech Republic    18</t>
  </si>
  <si>
    <t>Israel    12</t>
  </si>
  <si>
    <t>Netherlands    15</t>
  </si>
  <si>
    <t>Iceland    17</t>
  </si>
  <si>
    <t>Chinese Taipei    14</t>
  </si>
  <si>
    <t>Finland    20</t>
  </si>
  <si>
    <t>Hong Kong-China    12</t>
  </si>
  <si>
    <t>Greece    11</t>
  </si>
  <si>
    <t>Brazil    24</t>
  </si>
  <si>
    <t>Belgium    18</t>
  </si>
  <si>
    <t>Luxembourg    17</t>
  </si>
  <si>
    <t>Korea    13</t>
  </si>
  <si>
    <t>Argentina    24</t>
  </si>
  <si>
    <t>Japan    15</t>
  </si>
  <si>
    <t>Poland    15</t>
  </si>
  <si>
    <t>Ireland    16</t>
  </si>
  <si>
    <t>Mexico    22</t>
  </si>
  <si>
    <t>Singapore    11</t>
  </si>
  <si>
    <t>Panama    27</t>
  </si>
  <si>
    <t>Bulgaria    18</t>
  </si>
  <si>
    <t>Liechtenstein    20</t>
  </si>
  <si>
    <t>United States    24</t>
  </si>
  <si>
    <t>Dubai (UAE)    11</t>
  </si>
  <si>
    <t>Trinidad and Tobago    28</t>
  </si>
  <si>
    <t>Jordan    10</t>
  </si>
  <si>
    <t>Qatar    12</t>
  </si>
  <si>
    <t>Tunisia       7</t>
  </si>
  <si>
    <t>Albania       9</t>
  </si>
  <si>
    <t>Indonesia       8</t>
  </si>
  <si>
    <t>Turkey       8</t>
  </si>
  <si>
    <t>Azerbaijan      7</t>
  </si>
  <si>
    <t>Mean scores after accounting for socio-economic background</t>
  </si>
  <si>
    <t>Within country correlation is not statistically significant</t>
  </si>
  <si>
    <t>Partners</t>
  </si>
  <si>
    <t>OECD</t>
  </si>
  <si>
    <t>Relationship between school average socio-economic background and school resources</t>
  </si>
  <si>
    <t>Reading performance difference between students from single-parent families and those from other types of families</t>
  </si>
  <si>
    <t>Reading performance, by school location</t>
  </si>
  <si>
    <t>Source: OECD PISA 2009 database, Table II.2.4.</t>
  </si>
  <si>
    <r>
      <rPr>
        <i/>
        <sz val="10"/>
        <rFont val="Arial"/>
        <family val="2"/>
      </rPr>
      <t>Source</t>
    </r>
    <r>
      <rPr>
        <sz val="10"/>
        <rFont val="Arial"/>
        <family val="2"/>
      </rPr>
      <t>: OECD PISA 2009 database, Table II.1.1.</t>
    </r>
  </si>
  <si>
    <r>
      <rPr>
        <i/>
        <sz val="10"/>
        <rFont val="Arial"/>
        <family val="2"/>
      </rPr>
      <t>Source</t>
    </r>
    <r>
      <rPr>
        <sz val="10"/>
        <rFont val="Arial"/>
        <family val="2"/>
      </rPr>
      <t>: OECD PISA 2009 database, Table I.2.1.</t>
    </r>
  </si>
  <si>
    <r>
      <rPr>
        <i/>
        <sz val="10"/>
        <rFont val="Arial"/>
        <family val="2"/>
      </rPr>
      <t>Source</t>
    </r>
    <r>
      <rPr>
        <sz val="10"/>
        <rFont val="Arial"/>
        <family val="2"/>
      </rPr>
      <t>: OECD PISA 2009 database, Table II.2.5.</t>
    </r>
  </si>
  <si>
    <r>
      <rPr>
        <i/>
        <sz val="10"/>
        <rFont val="Arial"/>
        <family val="2"/>
      </rPr>
      <t>Note</t>
    </r>
    <r>
      <rPr>
        <sz val="10"/>
        <rFont val="Arial"/>
        <family val="2"/>
      </rPr>
      <t xml:space="preserve">: Countries are ranked in descending order of the average performance of students in cities (cities and large cities). For Liechtenstein and Trinidad and Tobago where this is not possible, the average of remaining categories was used. </t>
    </r>
  </si>
  <si>
    <r>
      <rPr>
        <i/>
        <sz val="10"/>
        <rFont val="Arial"/>
        <family val="2"/>
      </rPr>
      <t>Source</t>
    </r>
    <r>
      <rPr>
        <sz val="10"/>
        <rFont val="Arial"/>
        <family val="2"/>
      </rPr>
      <t>: OECD PISA database 2009, Table II.2.6.</t>
    </r>
  </si>
  <si>
    <t>Performance differences among the highest- and lowest-achieving students</t>
  </si>
  <si>
    <t>Highest occupational status of parents and highest level of parents' education</t>
  </si>
  <si>
    <t>Percentage of variance in reading performance explained by various aspects of family background</t>
  </si>
  <si>
    <t xml:space="preserve">
Computer/student ratio</t>
  </si>
  <si>
    <r>
      <t>Student/teacher ratio</t>
    </r>
    <r>
      <rPr>
        <b/>
        <vertAlign val="superscript"/>
        <sz val="10"/>
        <rFont val="Arial"/>
        <family val="2"/>
      </rPr>
      <t>1</t>
    </r>
  </si>
  <si>
    <t>Percentage of teachers with university-level degree (ISCED 5A) among all full-time teachers</t>
  </si>
  <si>
    <t xml:space="preserve">1. In contrast to the other columns, negative correlations indicate more favourable characteristics for advantaged students. </t>
  </si>
  <si>
    <r>
      <t xml:space="preserve">Advantaged schools are more likely to have more or better resources, in </t>
    </r>
    <r>
      <rPr>
        <b/>
        <sz val="11"/>
        <rFont val="Arial"/>
        <family val="2"/>
      </rPr>
      <t>bold</t>
    </r>
    <r>
      <rPr>
        <sz val="11"/>
        <rFont val="Arial"/>
        <family val="2"/>
      </rPr>
      <t xml:space="preserve"> if relationship is statistically different from the OECD average</t>
    </r>
  </si>
  <si>
    <r>
      <t xml:space="preserve">Disadvantaged schools are more likely to have more or better resources, in </t>
    </r>
    <r>
      <rPr>
        <b/>
        <sz val="11"/>
        <rFont val="Arial"/>
        <family val="2"/>
      </rPr>
      <t xml:space="preserve">bold </t>
    </r>
    <r>
      <rPr>
        <sz val="11"/>
        <rFont val="Arial"/>
        <family val="2"/>
      </rPr>
      <t>if relationship is statistically different from the OECD average</t>
    </r>
  </si>
  <si>
    <t>Sum of individual components</t>
  </si>
  <si>
    <t>Countries are ranked in descending order of the sum of common explained variance and variance explained by each component.</t>
  </si>
  <si>
    <t>Percentage of students below proficiency Level 2 and at Level 3 or above</t>
  </si>
  <si>
    <t xml:space="preserve">Countries are ranked in ascending order of percentage of students below proficiency Level 2. </t>
  </si>
  <si>
    <r>
      <rPr>
        <i/>
        <sz val="10"/>
        <color indexed="8"/>
        <rFont val="Arial"/>
        <family val="2"/>
      </rPr>
      <t>Source</t>
    </r>
    <r>
      <rPr>
        <sz val="10"/>
        <color indexed="8"/>
        <rFont val="Arial"/>
        <family val="2"/>
      </rPr>
      <t>: OECD, PISA 2009 database, Table II.2.2.</t>
    </r>
  </si>
  <si>
    <t>Cultural possessions and number of books at home</t>
  </si>
  <si>
    <t xml:space="preserve">PISA 2009 Results: Overcoming Social Background: Equity in Learning Opportunities and Outcomes (Volume II) 
 - © OECD 2010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</si>
</sst>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_-* #,##0.00\ _D_M_-;\-* #,##0.00\ _D_M_-;_-* &quot;-&quot;??\ _D_M_-;_-@_-"/>
    <numFmt numFmtId="168" formatCode="0.000"/>
  </numFmts>
  <fonts count="86">
    <font>
      <sz val="10"/>
      <name val="Arial"/>
      <family val="0"/>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color indexed="10"/>
      <name val="Arial"/>
      <family val="2"/>
    </font>
    <font>
      <i/>
      <sz val="10"/>
      <name val="Arial"/>
      <family val="2"/>
    </font>
    <font>
      <sz val="9"/>
      <name val="Arial"/>
      <family val="2"/>
    </font>
    <font>
      <b/>
      <sz val="9"/>
      <name val="Arial"/>
      <family val="2"/>
    </font>
    <font>
      <i/>
      <sz val="8"/>
      <name val="Arial"/>
      <family val="2"/>
    </font>
    <font>
      <sz val="9"/>
      <name val="Times"/>
      <family val="1"/>
    </font>
    <font>
      <sz val="8.5"/>
      <color indexed="8"/>
      <name val="MS Sans Serif"/>
      <family val="2"/>
    </font>
    <font>
      <sz val="7.5"/>
      <color indexed="8"/>
      <name val="MS Sans Serif"/>
      <family val="2"/>
    </font>
    <font>
      <b/>
      <sz val="14"/>
      <name val="Helv"/>
      <family val="0"/>
    </font>
    <font>
      <b/>
      <sz val="12"/>
      <name val="Helv"/>
      <family val="0"/>
    </font>
    <font>
      <b/>
      <sz val="10"/>
      <color indexed="8"/>
      <name val="Arial"/>
      <family val="2"/>
    </font>
    <font>
      <b/>
      <sz val="12"/>
      <name val="Arial"/>
      <family val="2"/>
    </font>
    <font>
      <i/>
      <sz val="10"/>
      <color indexed="8"/>
      <name val="Arial"/>
      <family val="2"/>
    </font>
    <font>
      <b/>
      <i/>
      <sz val="10"/>
      <color indexed="8"/>
      <name val="Arial"/>
      <family val="2"/>
    </font>
    <font>
      <b/>
      <i/>
      <sz val="10"/>
      <name val="Arial"/>
      <family val="2"/>
    </font>
    <font>
      <sz val="10"/>
      <name val="MS Sans Serif"/>
      <family val="2"/>
    </font>
    <font>
      <u val="single"/>
      <sz val="10"/>
      <color indexed="12"/>
      <name val="MS Sans Serif"/>
      <family val="2"/>
    </font>
    <font>
      <sz val="12"/>
      <name val="Arial"/>
      <family val="2"/>
    </font>
    <font>
      <sz val="11"/>
      <name val="Arial"/>
      <family val="2"/>
    </font>
    <font>
      <sz val="10"/>
      <color indexed="8"/>
      <name val="Calibri"/>
      <family val="2"/>
    </font>
    <font>
      <sz val="12"/>
      <color indexed="8"/>
      <name val="Calibri"/>
      <family val="2"/>
    </font>
    <font>
      <b/>
      <vertAlign val="superscript"/>
      <sz val="10"/>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i/>
      <sz val="10"/>
      <color indexed="9"/>
      <name val="Arial"/>
      <family val="2"/>
    </font>
    <font>
      <b/>
      <sz val="9"/>
      <color indexed="9"/>
      <name val="Arial"/>
      <family val="2"/>
    </font>
    <font>
      <u val="single"/>
      <sz val="10"/>
      <color indexed="12"/>
      <name val="Arial"/>
      <family val="2"/>
    </font>
    <font>
      <u val="single"/>
      <sz val="11"/>
      <color indexed="12"/>
      <name val="Calibri"/>
      <family val="2"/>
    </font>
    <font>
      <sz val="10.5"/>
      <color indexed="8"/>
      <name val="Calibri"/>
      <family val="2"/>
    </font>
    <font>
      <b/>
      <sz val="12"/>
      <color indexed="9"/>
      <name val="Calibri"/>
      <family val="2"/>
    </font>
    <font>
      <sz val="11"/>
      <color indexed="8"/>
      <name val="Calibri"/>
      <family val="2"/>
    </font>
    <font>
      <sz val="14"/>
      <color indexed="8"/>
      <name val="Calibri"/>
      <family val="2"/>
    </font>
    <font>
      <sz val="14"/>
      <color indexed="9"/>
      <name val="Calibri"/>
      <family val="2"/>
    </font>
    <font>
      <b/>
      <sz val="14"/>
      <color indexed="9"/>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0"/>
      <name val="Arial"/>
      <family val="2"/>
    </font>
    <font>
      <b/>
      <sz val="9"/>
      <color theme="0"/>
      <name val="Arial"/>
      <family val="2"/>
    </font>
    <font>
      <i/>
      <sz val="10"/>
      <color theme="1"/>
      <name val="Arial"/>
      <family val="2"/>
    </font>
    <font>
      <b/>
      <sz val="10"/>
      <color theme="1" tint="0.04998999834060669"/>
      <name val="Arial"/>
      <family val="2"/>
    </font>
    <font>
      <u val="single"/>
      <sz val="11"/>
      <color theme="1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4" tint="0.7999799847602844"/>
        <bgColor indexed="64"/>
      </patternFill>
    </fill>
    <fill>
      <patternFill patternType="solid">
        <fgColor indexed="13"/>
        <bgColor indexed="64"/>
      </patternFill>
    </fill>
    <fill>
      <patternFill patternType="solid">
        <fgColor theme="4"/>
        <bgColor indexed="64"/>
      </patternFill>
    </fill>
    <fill>
      <patternFill patternType="solid">
        <fgColor theme="0" tint="-0.3499799966812134"/>
        <bgColor indexed="64"/>
      </patternFill>
    </fill>
  </fills>
  <borders count="68">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medium"/>
      <bottom/>
    </border>
    <border>
      <left style="thin"/>
      <right/>
      <top style="thin"/>
      <bottom/>
    </border>
    <border>
      <left style="medium"/>
      <right/>
      <top style="medium"/>
      <bottom/>
    </border>
    <border>
      <left style="medium"/>
      <right style="thin"/>
      <top/>
      <bottom/>
    </border>
    <border>
      <left style="medium"/>
      <right/>
      <top/>
      <bottom/>
    </border>
    <border>
      <left style="thin"/>
      <right/>
      <top/>
      <bottom/>
    </border>
    <border>
      <left style="thin"/>
      <right/>
      <top/>
      <bottom style="thin"/>
    </border>
    <border>
      <left/>
      <right/>
      <top/>
      <bottom style="thin">
        <color theme="0"/>
      </bottom>
    </border>
    <border>
      <left style="thin">
        <color indexed="22"/>
      </left>
      <right/>
      <top style="thin"/>
      <bottom style="thin"/>
    </border>
    <border>
      <left style="thin">
        <color indexed="22"/>
      </left>
      <right/>
      <top/>
      <bottom/>
    </border>
    <border>
      <left/>
      <right/>
      <top style="thin"/>
      <bottom/>
    </border>
    <border>
      <left/>
      <right/>
      <top style="medium"/>
      <bottom style="thin"/>
    </border>
    <border>
      <left style="medium"/>
      <right style="thin"/>
      <top/>
      <bottom style="medium"/>
    </border>
    <border>
      <left style="thin">
        <color theme="0" tint="-0.24993999302387238"/>
      </left>
      <right style="thin">
        <color theme="0" tint="-0.24993999302387238"/>
      </right>
      <top/>
      <bottom/>
    </border>
    <border>
      <left/>
      <right/>
      <top/>
      <bottom style="thick">
        <color theme="0"/>
      </bottom>
    </border>
    <border>
      <left style="thin"/>
      <right style="thin">
        <color theme="0"/>
      </right>
      <top/>
      <bottom style="thick">
        <color theme="0"/>
      </bottom>
    </border>
    <border>
      <left/>
      <right style="thin">
        <color theme="0"/>
      </right>
      <top/>
      <bottom style="thick">
        <color theme="0"/>
      </bottom>
    </border>
    <border>
      <left style="medium"/>
      <right style="thin"/>
      <top/>
      <bottom style="thick">
        <color theme="0"/>
      </bottom>
    </border>
    <border>
      <left/>
      <right/>
      <top/>
      <bottom style="medium"/>
    </border>
    <border>
      <left/>
      <right style="thin"/>
      <top/>
      <bottom style="thick">
        <color theme="0"/>
      </bottom>
    </border>
    <border>
      <left style="thin"/>
      <right/>
      <top/>
      <bottom style="thick">
        <color theme="0"/>
      </bottom>
    </border>
    <border>
      <left/>
      <right style="thin"/>
      <top/>
      <bottom/>
    </border>
    <border>
      <left style="thin">
        <color indexed="22"/>
      </left>
      <right style="medium"/>
      <top style="thin"/>
      <bottom style="thin"/>
    </border>
    <border>
      <left/>
      <right style="medium"/>
      <top style="thin"/>
      <bottom style="thin"/>
    </border>
    <border>
      <left/>
      <right style="medium"/>
      <top/>
      <bottom/>
    </border>
    <border>
      <left style="medium"/>
      <right/>
      <top/>
      <bottom style="medium"/>
    </border>
    <border>
      <left style="thin"/>
      <right/>
      <top/>
      <bottom style="medium"/>
    </border>
    <border>
      <left/>
      <right style="thin"/>
      <top/>
      <bottom style="medium"/>
    </border>
    <border>
      <left/>
      <right style="medium"/>
      <top/>
      <bottom style="medium"/>
    </border>
    <border>
      <left/>
      <right style="medium"/>
      <top style="medium"/>
      <bottom/>
    </border>
    <border>
      <left style="thin"/>
      <right/>
      <top style="medium"/>
      <bottom style="thin"/>
    </border>
    <border>
      <left style="thin">
        <color theme="0" tint="-0.24993999302387238"/>
      </left>
      <right style="thin">
        <color theme="0" tint="-0.24993999302387238"/>
      </right>
      <top style="thin"/>
      <bottom style="thin"/>
    </border>
    <border>
      <left style="thin">
        <color theme="0" tint="-0.24997000396251678"/>
      </left>
      <right style="thin">
        <color theme="0" tint="-0.24997000396251678"/>
      </right>
      <top style="thin"/>
      <bottom style="thin"/>
    </border>
    <border>
      <left style="thin">
        <color theme="0" tint="-0.24993999302387238"/>
      </left>
      <right style="thin">
        <color theme="0" tint="-0.24993999302387238"/>
      </right>
      <top/>
      <bottom style="medium"/>
    </border>
    <border>
      <left style="thin"/>
      <right style="thin"/>
      <top style="thin"/>
      <bottom/>
    </border>
    <border>
      <left style="thin">
        <color theme="0" tint="-0.24997000396251678"/>
      </left>
      <right/>
      <top style="thin"/>
      <bottom style="thin"/>
    </border>
    <border>
      <left/>
      <right style="thin">
        <color theme="0" tint="-0.24997000396251678"/>
      </right>
      <top style="thin"/>
      <bottom style="thin"/>
    </border>
    <border>
      <left/>
      <right style="thin">
        <color indexed="22"/>
      </right>
      <top style="thin"/>
      <bottom style="thin"/>
    </border>
    <border>
      <left style="thin">
        <color theme="0" tint="-0.24997000396251678"/>
      </left>
      <right/>
      <top/>
      <bottom/>
    </border>
    <border>
      <left/>
      <right style="thin">
        <color theme="0" tint="-0.24997000396251678"/>
      </right>
      <top/>
      <bottom/>
    </border>
    <border>
      <left/>
      <right style="thin">
        <color indexed="22"/>
      </right>
      <top/>
      <bottom/>
    </border>
    <border>
      <left style="thin">
        <color indexed="22"/>
      </left>
      <right/>
      <top/>
      <bottom style="medium"/>
    </border>
    <border>
      <left/>
      <right style="thin">
        <color indexed="22"/>
      </right>
      <top/>
      <bottom style="medium"/>
    </border>
    <border>
      <left style="medium"/>
      <right style="thin"/>
      <top style="medium"/>
      <bottom/>
    </border>
    <border>
      <left style="medium"/>
      <right style="thin"/>
      <top/>
      <bottom style="thin"/>
    </border>
    <border>
      <left/>
      <right style="medium"/>
      <top style="medium"/>
      <bottom style="thin"/>
    </border>
    <border>
      <left/>
      <right style="thin"/>
      <top/>
      <bottom style="thin"/>
    </border>
    <border>
      <left style="thin"/>
      <right/>
      <top style="medium"/>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2" fillId="27" borderId="1">
      <alignment/>
      <protection/>
    </xf>
    <xf numFmtId="0" fontId="8" fillId="28" borderId="2">
      <alignment horizontal="right" vertical="top" wrapText="1"/>
      <protection/>
    </xf>
    <xf numFmtId="0" fontId="66" fillId="29" borderId="3" applyNumberFormat="0" applyAlignment="0" applyProtection="0"/>
    <xf numFmtId="0" fontId="2" fillId="0" borderId="4">
      <alignment/>
      <protection/>
    </xf>
    <xf numFmtId="0" fontId="67" fillId="30" borderId="5" applyNumberFormat="0" applyAlignment="0" applyProtection="0"/>
    <xf numFmtId="0" fontId="3" fillId="31" borderId="0">
      <alignment horizontal="center"/>
      <protection/>
    </xf>
    <xf numFmtId="0" fontId="4" fillId="31" borderId="0">
      <alignment horizontal="center" vertical="center"/>
      <protection/>
    </xf>
    <xf numFmtId="0" fontId="0" fillId="32" borderId="0">
      <alignment horizontal="center" wrapText="1"/>
      <protection/>
    </xf>
    <xf numFmtId="0" fontId="5"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0" fontId="2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6" fillId="33" borderId="1" applyBorder="0">
      <alignment/>
      <protection locked="0"/>
    </xf>
    <xf numFmtId="167" fontId="0" fillId="0" borderId="0" applyFont="0" applyFill="0" applyBorder="0" applyAlignment="0" applyProtection="0"/>
    <xf numFmtId="0" fontId="21" fillId="33" borderId="1">
      <alignment/>
      <protection locked="0"/>
    </xf>
    <xf numFmtId="0" fontId="0" fillId="33" borderId="4">
      <alignment/>
      <protection/>
    </xf>
    <xf numFmtId="0" fontId="0" fillId="31" borderId="0">
      <alignment/>
      <protection/>
    </xf>
    <xf numFmtId="0" fontId="68" fillId="0" borderId="0" applyNumberFormat="0" applyFill="0" applyBorder="0" applyAlignment="0" applyProtection="0"/>
    <xf numFmtId="0" fontId="7" fillId="31" borderId="4">
      <alignment horizontal="left"/>
      <protection/>
    </xf>
    <xf numFmtId="0" fontId="1" fillId="31" borderId="0">
      <alignment horizontal="left"/>
      <protection/>
    </xf>
    <xf numFmtId="0" fontId="69" fillId="34" borderId="0" applyNumberFormat="0" applyBorder="0" applyAlignment="0" applyProtection="0"/>
    <xf numFmtId="0" fontId="8" fillId="35" borderId="0">
      <alignment horizontal="right" vertical="top" textRotation="90" wrapText="1"/>
      <protection/>
    </xf>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74" fillId="36" borderId="3" applyNumberFormat="0" applyAlignment="0" applyProtection="0"/>
    <xf numFmtId="0" fontId="9" fillId="32" borderId="0">
      <alignment horizontal="center"/>
      <protection/>
    </xf>
    <xf numFmtId="0" fontId="0" fillId="31" borderId="4">
      <alignment horizontal="centerContinuous" wrapText="1"/>
      <protection/>
    </xf>
    <xf numFmtId="0" fontId="11" fillId="37" borderId="0">
      <alignment horizontal="center" wrapText="1"/>
      <protection/>
    </xf>
    <xf numFmtId="0" fontId="2" fillId="31" borderId="9">
      <alignment wrapText="1"/>
      <protection/>
    </xf>
    <xf numFmtId="0" fontId="2" fillId="31" borderId="10">
      <alignment/>
      <protection/>
    </xf>
    <xf numFmtId="0" fontId="2" fillId="31" borderId="11">
      <alignment/>
      <protection/>
    </xf>
    <xf numFmtId="0" fontId="2" fillId="31" borderId="12">
      <alignment horizontal="center" wrapText="1"/>
      <protection/>
    </xf>
    <xf numFmtId="0" fontId="75" fillId="0" borderId="13" applyNumberFormat="0" applyFill="0" applyAlignment="0" applyProtection="0"/>
    <xf numFmtId="0" fontId="0" fillId="0" borderId="0" applyFont="0" applyFill="0" applyBorder="0" applyAlignment="0" applyProtection="0"/>
    <xf numFmtId="0" fontId="76" fillId="38" borderId="0" applyNumberFormat="0" applyBorder="0" applyAlignment="0" applyProtection="0"/>
    <xf numFmtId="0" fontId="0" fillId="0" borderId="0">
      <alignment/>
      <protection/>
    </xf>
    <xf numFmtId="0" fontId="0" fillId="0" borderId="0" applyNumberFormat="0" applyFill="0" applyBorder="0" applyAlignment="0" applyProtection="0"/>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6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lignment/>
      <protection/>
    </xf>
    <xf numFmtId="0" fontId="30" fillId="0" borderId="0">
      <alignment/>
      <protection/>
    </xf>
    <xf numFmtId="0" fontId="63" fillId="0" borderId="0">
      <alignment/>
      <protection/>
    </xf>
    <xf numFmtId="0" fontId="30" fillId="0" borderId="0">
      <alignment/>
      <protection/>
    </xf>
    <xf numFmtId="0" fontId="0" fillId="33" borderId="0">
      <alignment/>
      <protection/>
    </xf>
    <xf numFmtId="0" fontId="0" fillId="33" borderId="0">
      <alignment/>
      <protection/>
    </xf>
    <xf numFmtId="0" fontId="0" fillId="33" borderId="0">
      <alignment/>
      <protection/>
    </xf>
    <xf numFmtId="0" fontId="0" fillId="39" borderId="14" applyNumberFormat="0" applyFont="0" applyAlignment="0" applyProtection="0"/>
    <xf numFmtId="0" fontId="77" fillId="29" borderId="15" applyNumberFormat="0" applyAlignment="0" applyProtection="0"/>
    <xf numFmtId="9" fontId="0"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0" fillId="0" borderId="0" applyNumberFormat="0" applyFont="0" applyFill="0" applyBorder="0" applyAlignment="0" applyProtection="0"/>
    <xf numFmtId="0" fontId="2" fillId="31" borderId="4">
      <alignment/>
      <protection/>
    </xf>
    <xf numFmtId="0" fontId="4" fillId="31" borderId="0">
      <alignment horizontal="right"/>
      <protection/>
    </xf>
    <xf numFmtId="0" fontId="10" fillId="37" borderId="0">
      <alignment horizontal="center"/>
      <protection/>
    </xf>
    <xf numFmtId="0" fontId="12" fillId="35" borderId="4">
      <alignment horizontal="left" vertical="top" wrapText="1"/>
      <protection/>
    </xf>
    <xf numFmtId="0" fontId="22" fillId="35" borderId="16">
      <alignment horizontal="left" vertical="top" wrapText="1"/>
      <protection/>
    </xf>
    <xf numFmtId="0" fontId="12" fillId="35" borderId="17">
      <alignment horizontal="left" vertical="top" wrapText="1"/>
      <protection/>
    </xf>
    <xf numFmtId="0" fontId="12" fillId="35" borderId="16">
      <alignment horizontal="left" vertical="top"/>
      <protection/>
    </xf>
    <xf numFmtId="37" fontId="13" fillId="0" borderId="0">
      <alignment/>
      <protection/>
    </xf>
    <xf numFmtId="0" fontId="23" fillId="0" borderId="18">
      <alignment/>
      <protection/>
    </xf>
    <xf numFmtId="0" fontId="24" fillId="0" borderId="0">
      <alignment/>
      <protection/>
    </xf>
    <xf numFmtId="0" fontId="3" fillId="31" borderId="0">
      <alignment horizontal="center"/>
      <protection/>
    </xf>
    <xf numFmtId="0" fontId="78" fillId="0" borderId="0" applyNumberFormat="0" applyFill="0" applyBorder="0" applyAlignment="0" applyProtection="0"/>
    <xf numFmtId="0" fontId="14" fillId="31" borderId="0">
      <alignment/>
      <protection/>
    </xf>
    <xf numFmtId="0" fontId="79" fillId="0" borderId="19" applyNumberFormat="0" applyFill="0" applyAlignment="0" applyProtection="0"/>
    <xf numFmtId="0" fontId="80" fillId="0" borderId="0" applyNumberFormat="0" applyFill="0" applyBorder="0" applyAlignment="0" applyProtection="0"/>
  </cellStyleXfs>
  <cellXfs count="374">
    <xf numFmtId="0" fontId="0" fillId="0" borderId="0" xfId="0" applyAlignment="1">
      <alignment/>
    </xf>
    <xf numFmtId="0" fontId="0" fillId="0" borderId="0" xfId="0" applyFont="1" applyFill="1" applyAlignment="1">
      <alignment/>
    </xf>
    <xf numFmtId="0" fontId="0" fillId="0" borderId="0" xfId="0" applyFont="1" applyAlignment="1">
      <alignment/>
    </xf>
    <xf numFmtId="164" fontId="0" fillId="0" borderId="0" xfId="102" applyNumberFormat="1" applyFont="1" applyFill="1" applyAlignment="1">
      <alignment/>
      <protection/>
    </xf>
    <xf numFmtId="0" fontId="26" fillId="0" borderId="0" xfId="0" applyFont="1" applyAlignment="1">
      <alignment/>
    </xf>
    <xf numFmtId="0" fontId="80" fillId="0" borderId="0" xfId="0" applyFont="1" applyAlignment="1">
      <alignment/>
    </xf>
    <xf numFmtId="0" fontId="63" fillId="0" borderId="0" xfId="83">
      <alignment/>
      <protection/>
    </xf>
    <xf numFmtId="0" fontId="16" fillId="0" borderId="0" xfId="102" applyFont="1" applyFill="1" applyAlignment="1">
      <alignment horizontal="left"/>
      <protection/>
    </xf>
    <xf numFmtId="0" fontId="0" fillId="40" borderId="0" xfId="0" applyFont="1" applyFill="1" applyAlignment="1">
      <alignment/>
    </xf>
    <xf numFmtId="0" fontId="0" fillId="40" borderId="0" xfId="0" applyFill="1" applyAlignment="1">
      <alignment/>
    </xf>
    <xf numFmtId="0" fontId="9" fillId="40" borderId="0" xfId="0" applyFont="1" applyFill="1" applyAlignment="1">
      <alignment/>
    </xf>
    <xf numFmtId="1" fontId="63" fillId="0" borderId="0" xfId="83" applyNumberFormat="1">
      <alignment/>
      <protection/>
    </xf>
    <xf numFmtId="0" fontId="0" fillId="0" borderId="0" xfId="102" applyFont="1" applyFill="1" applyAlignment="1">
      <alignment horizontal="left"/>
      <protection/>
    </xf>
    <xf numFmtId="1" fontId="0" fillId="0" borderId="0" xfId="102" applyNumberFormat="1" applyFont="1" applyFill="1" applyAlignment="1">
      <alignment/>
      <protection/>
    </xf>
    <xf numFmtId="165" fontId="0" fillId="0" borderId="0" xfId="102" applyNumberFormat="1" applyFont="1" applyFill="1" applyAlignment="1">
      <alignment/>
      <protection/>
    </xf>
    <xf numFmtId="0" fontId="0" fillId="0" borderId="0" xfId="102" applyFont="1" applyFill="1" applyAlignment="1">
      <alignment/>
      <protection/>
    </xf>
    <xf numFmtId="0" fontId="9" fillId="0" borderId="0" xfId="102" applyFont="1" applyFill="1" applyAlignment="1">
      <alignment horizontal="left"/>
      <protection/>
    </xf>
    <xf numFmtId="164" fontId="0" fillId="0" borderId="0" xfId="102" applyNumberFormat="1" applyFont="1" applyFill="1" applyAlignment="1">
      <alignment horizontal="right"/>
      <protection/>
    </xf>
    <xf numFmtId="0" fontId="9" fillId="41" borderId="20" xfId="102" applyFont="1" applyFill="1" applyBorder="1" applyAlignment="1">
      <alignment horizontal="center" vertical="top"/>
      <protection/>
    </xf>
    <xf numFmtId="0" fontId="9" fillId="41" borderId="0" xfId="102" applyFont="1" applyFill="1" applyBorder="1" applyAlignment="1">
      <alignment horizontal="center" vertical="top"/>
      <protection/>
    </xf>
    <xf numFmtId="0" fontId="9" fillId="0" borderId="0" xfId="102" applyFont="1" applyFill="1" applyAlignment="1">
      <alignment/>
      <protection/>
    </xf>
    <xf numFmtId="0" fontId="79" fillId="0" borderId="0" xfId="83" applyFont="1" applyFill="1">
      <alignment/>
      <protection/>
    </xf>
    <xf numFmtId="1" fontId="9" fillId="41" borderId="21" xfId="102" applyNumberFormat="1" applyFont="1" applyFill="1" applyBorder="1" applyAlignment="1">
      <alignment vertical="center" wrapText="1"/>
      <protection/>
    </xf>
    <xf numFmtId="0" fontId="17" fillId="0" borderId="0" xfId="102" applyFont="1" applyFill="1" applyAlignment="1">
      <alignment wrapText="1"/>
      <protection/>
    </xf>
    <xf numFmtId="0" fontId="16" fillId="0" borderId="0" xfId="102" applyFont="1" applyFill="1" applyAlignment="1">
      <alignment/>
      <protection/>
    </xf>
    <xf numFmtId="0" fontId="1" fillId="0" borderId="0" xfId="102" applyFont="1" applyFill="1" applyAlignment="1">
      <alignment/>
      <protection/>
    </xf>
    <xf numFmtId="0" fontId="1" fillId="0" borderId="0" xfId="102" applyFont="1" applyFill="1" applyAlignment="1">
      <alignment vertical="top"/>
      <protection/>
    </xf>
    <xf numFmtId="0" fontId="0" fillId="0" borderId="0" xfId="102" applyFont="1" applyFill="1" applyAlignment="1">
      <alignment vertical="top"/>
      <protection/>
    </xf>
    <xf numFmtId="0" fontId="27" fillId="0" borderId="0" xfId="102" applyFont="1" applyFill="1" applyAlignment="1">
      <alignment/>
      <protection/>
    </xf>
    <xf numFmtId="0" fontId="28" fillId="0" borderId="0" xfId="102" applyFont="1" applyFill="1" applyAlignment="1">
      <alignment/>
      <protection/>
    </xf>
    <xf numFmtId="0" fontId="29" fillId="0" borderId="0" xfId="102" applyFont="1" applyFill="1" applyAlignment="1">
      <alignment/>
      <protection/>
    </xf>
    <xf numFmtId="0" fontId="27" fillId="0" borderId="0" xfId="102" applyFont="1" applyFill="1" applyBorder="1" applyAlignment="1">
      <alignment/>
      <protection/>
    </xf>
    <xf numFmtId="0" fontId="63" fillId="40" borderId="0" xfId="83" applyFill="1">
      <alignment/>
      <protection/>
    </xf>
    <xf numFmtId="0" fontId="9" fillId="42" borderId="22" xfId="102" applyFont="1" applyFill="1" applyBorder="1" applyAlignment="1">
      <alignment horizontal="left" vertical="top"/>
      <protection/>
    </xf>
    <xf numFmtId="0" fontId="18" fillId="42" borderId="23" xfId="102" applyFont="1" applyFill="1" applyBorder="1" applyAlignment="1">
      <alignment horizontal="left" vertical="top"/>
      <protection/>
    </xf>
    <xf numFmtId="164" fontId="9" fillId="42" borderId="16" xfId="102" applyNumberFormat="1" applyFont="1" applyFill="1" applyBorder="1" applyAlignment="1">
      <alignment horizontal="center" vertical="center" wrapText="1"/>
      <protection/>
    </xf>
    <xf numFmtId="1" fontId="80" fillId="0" borderId="0" xfId="90" applyNumberFormat="1" applyFont="1" applyFill="1" applyAlignment="1">
      <alignment horizontal="left"/>
      <protection/>
    </xf>
    <xf numFmtId="1" fontId="0" fillId="0" borderId="0" xfId="102" applyNumberFormat="1" applyFont="1" applyFill="1" applyAlignment="1">
      <alignment horizontal="right"/>
      <protection/>
    </xf>
    <xf numFmtId="0" fontId="18" fillId="42" borderId="24" xfId="102" applyFont="1" applyFill="1" applyBorder="1" applyAlignment="1">
      <alignment horizontal="left" vertical="top"/>
      <protection/>
    </xf>
    <xf numFmtId="0" fontId="18" fillId="42" borderId="23" xfId="102" applyFont="1" applyFill="1" applyBorder="1" applyAlignment="1">
      <alignment horizontal="left" vertical="top" wrapText="1"/>
      <protection/>
    </xf>
    <xf numFmtId="1" fontId="0" fillId="42" borderId="25" xfId="102" applyNumberFormat="1" applyFont="1" applyFill="1" applyBorder="1" applyAlignment="1">
      <alignment horizontal="center" wrapText="1"/>
      <protection/>
    </xf>
    <xf numFmtId="0" fontId="63" fillId="40" borderId="0" xfId="83" applyFont="1" applyFill="1">
      <alignment/>
      <protection/>
    </xf>
    <xf numFmtId="0" fontId="64" fillId="40" borderId="0" xfId="0" applyFont="1" applyFill="1" applyAlignment="1">
      <alignment/>
    </xf>
    <xf numFmtId="0" fontId="67" fillId="40" borderId="0" xfId="0" applyFont="1" applyFill="1" applyAlignment="1">
      <alignment/>
    </xf>
    <xf numFmtId="0" fontId="25" fillId="40" borderId="0" xfId="0" applyFont="1" applyFill="1" applyAlignment="1">
      <alignment vertical="center" wrapText="1"/>
    </xf>
    <xf numFmtId="0" fontId="63" fillId="40" borderId="0" xfId="83" applyFill="1" applyAlignment="1">
      <alignment textRotation="90"/>
      <protection/>
    </xf>
    <xf numFmtId="0" fontId="67" fillId="40" borderId="0" xfId="0" applyFont="1" applyFill="1" applyAlignment="1">
      <alignment vertical="center" wrapText="1"/>
    </xf>
    <xf numFmtId="0" fontId="81" fillId="40" borderId="0" xfId="0" applyFont="1" applyFill="1" applyAlignment="1">
      <alignment/>
    </xf>
    <xf numFmtId="0" fontId="9" fillId="0" borderId="0" xfId="0" applyFont="1" applyAlignment="1">
      <alignment vertical="top"/>
    </xf>
    <xf numFmtId="0" fontId="0" fillId="40" borderId="0" xfId="0" applyFill="1" applyAlignment="1">
      <alignment textRotation="90"/>
    </xf>
    <xf numFmtId="2" fontId="0" fillId="0" borderId="0" xfId="0" applyNumberFormat="1" applyFont="1" applyBorder="1" applyAlignment="1" quotePrefix="1">
      <alignment horizontal="right"/>
    </xf>
    <xf numFmtId="2" fontId="0" fillId="0" borderId="0" xfId="102" applyNumberFormat="1" applyFont="1" applyFill="1" applyBorder="1" applyAlignment="1" applyProtection="1">
      <alignment horizontal="right"/>
      <protection locked="0"/>
    </xf>
    <xf numFmtId="0" fontId="79" fillId="41" borderId="16" xfId="0" applyFont="1" applyFill="1" applyBorder="1" applyAlignment="1">
      <alignment horizontal="center"/>
    </xf>
    <xf numFmtId="0" fontId="79" fillId="41" borderId="26" xfId="0" applyFont="1" applyFill="1" applyBorder="1" applyAlignment="1">
      <alignment horizontal="center"/>
    </xf>
    <xf numFmtId="164" fontId="0" fillId="0" borderId="23" xfId="100" applyNumberFormat="1" applyFont="1" applyFill="1" applyBorder="1" applyAlignment="1" applyProtection="1">
      <alignment horizontal="left" vertical="center" wrapText="1"/>
      <protection locked="0"/>
    </xf>
    <xf numFmtId="2" fontId="0" fillId="0" borderId="0" xfId="102" applyNumberFormat="1" applyFont="1" applyFill="1" applyAlignment="1">
      <alignment/>
      <protection/>
    </xf>
    <xf numFmtId="1" fontId="0" fillId="0" borderId="0" xfId="102" applyNumberFormat="1" applyFont="1" applyFill="1">
      <alignment/>
      <protection/>
    </xf>
    <xf numFmtId="165" fontId="0" fillId="0" borderId="0" xfId="102" applyNumberFormat="1" applyFont="1" applyFill="1">
      <alignment/>
      <protection/>
    </xf>
    <xf numFmtId="164" fontId="0" fillId="0" borderId="0" xfId="102" applyNumberFormat="1" applyFont="1" applyFill="1">
      <alignment/>
      <protection/>
    </xf>
    <xf numFmtId="166" fontId="0" fillId="0" borderId="0" xfId="102" applyNumberFormat="1" applyFont="1" applyFill="1">
      <alignment/>
      <protection/>
    </xf>
    <xf numFmtId="0" fontId="0" fillId="0" borderId="0" xfId="102" applyFont="1" applyFill="1">
      <alignment/>
      <protection/>
    </xf>
    <xf numFmtId="0" fontId="0" fillId="0" borderId="0" xfId="90" applyFont="1" applyFill="1" applyAlignment="1">
      <alignment horizontal="left"/>
      <protection/>
    </xf>
    <xf numFmtId="166" fontId="0" fillId="0" borderId="0" xfId="102" applyNumberFormat="1" applyFont="1" applyFill="1" applyBorder="1" applyAlignment="1">
      <alignment/>
      <protection/>
    </xf>
    <xf numFmtId="0" fontId="0" fillId="40" borderId="0" xfId="85" applyFont="1" applyFill="1">
      <alignment/>
      <protection/>
    </xf>
    <xf numFmtId="164" fontId="0" fillId="0" borderId="0" xfId="102" applyNumberFormat="1" applyFont="1" applyFill="1" applyAlignment="1">
      <alignment horizontal="center"/>
      <protection/>
    </xf>
    <xf numFmtId="0" fontId="63" fillId="43" borderId="27" xfId="0" applyNumberFormat="1" applyFont="1" applyFill="1" applyBorder="1" applyAlignment="1">
      <alignment horizontal="left"/>
    </xf>
    <xf numFmtId="0" fontId="0" fillId="0" borderId="0" xfId="98" applyFont="1">
      <alignment/>
      <protection/>
    </xf>
    <xf numFmtId="0" fontId="63" fillId="0" borderId="0" xfId="98">
      <alignment/>
      <protection/>
    </xf>
    <xf numFmtId="0" fontId="9" fillId="0" borderId="0" xfId="98" applyFont="1">
      <alignment/>
      <protection/>
    </xf>
    <xf numFmtId="1" fontId="0" fillId="0" borderId="0" xfId="98" applyNumberFormat="1" applyFont="1" applyAlignment="1">
      <alignment horizontal="right"/>
      <protection/>
    </xf>
    <xf numFmtId="164" fontId="0" fillId="0" borderId="0" xfId="98" applyNumberFormat="1" applyFont="1" applyFill="1" applyAlignment="1">
      <alignment horizontal="right"/>
      <protection/>
    </xf>
    <xf numFmtId="0" fontId="15" fillId="0" borderId="0" xfId="98" applyFont="1">
      <alignment/>
      <protection/>
    </xf>
    <xf numFmtId="165" fontId="9" fillId="42" borderId="16" xfId="98" applyNumberFormat="1" applyFont="1" applyFill="1" applyBorder="1" applyAlignment="1">
      <alignment horizontal="center" vertical="center" wrapText="1"/>
      <protection/>
    </xf>
    <xf numFmtId="165" fontId="9" fillId="42" borderId="28" xfId="98" applyNumberFormat="1" applyFont="1" applyFill="1" applyBorder="1" applyAlignment="1">
      <alignment horizontal="center" vertical="center" wrapText="1"/>
      <protection/>
    </xf>
    <xf numFmtId="1" fontId="9" fillId="44" borderId="16" xfId="98" applyNumberFormat="1" applyFont="1" applyFill="1" applyBorder="1" applyAlignment="1">
      <alignment horizontal="center" vertical="top" wrapText="1"/>
      <protection/>
    </xf>
    <xf numFmtId="1" fontId="9" fillId="44" borderId="9" xfId="98" applyNumberFormat="1" applyFont="1" applyFill="1" applyBorder="1" applyAlignment="1">
      <alignment horizontal="center" vertical="top" wrapText="1"/>
      <protection/>
    </xf>
    <xf numFmtId="1" fontId="9" fillId="44" borderId="28" xfId="98" applyNumberFormat="1" applyFont="1" applyFill="1" applyBorder="1" applyAlignment="1">
      <alignment horizontal="center" vertical="top" wrapText="1"/>
      <protection/>
    </xf>
    <xf numFmtId="0" fontId="0" fillId="0" borderId="23" xfId="98" applyFont="1" applyFill="1" applyBorder="1" applyAlignment="1">
      <alignment horizontal="center"/>
      <protection/>
    </xf>
    <xf numFmtId="1" fontId="16" fillId="0" borderId="25" xfId="98" applyNumberFormat="1" applyFont="1" applyFill="1" applyBorder="1">
      <alignment/>
      <protection/>
    </xf>
    <xf numFmtId="1" fontId="16" fillId="0" borderId="0" xfId="98" applyNumberFormat="1" applyFont="1" applyFill="1" applyBorder="1">
      <alignment/>
      <protection/>
    </xf>
    <xf numFmtId="1" fontId="16" fillId="0" borderId="29" xfId="98" applyNumberFormat="1" applyFont="1" applyFill="1" applyBorder="1">
      <alignment/>
      <protection/>
    </xf>
    <xf numFmtId="1" fontId="16" fillId="0" borderId="30" xfId="98" applyNumberFormat="1" applyFont="1" applyFill="1" applyBorder="1">
      <alignment/>
      <protection/>
    </xf>
    <xf numFmtId="1" fontId="0" fillId="0" borderId="0" xfId="98" applyNumberFormat="1" applyFont="1" applyFill="1" applyBorder="1">
      <alignment/>
      <protection/>
    </xf>
    <xf numFmtId="0" fontId="0" fillId="0" borderId="0" xfId="98" applyFont="1" applyBorder="1">
      <alignment/>
      <protection/>
    </xf>
    <xf numFmtId="0" fontId="19" fillId="0" borderId="0" xfId="98" applyFont="1" applyBorder="1" applyAlignment="1">
      <alignment horizontal="left"/>
      <protection/>
    </xf>
    <xf numFmtId="0" fontId="0" fillId="41" borderId="20" xfId="98" applyFont="1" applyFill="1" applyBorder="1" applyAlignment="1">
      <alignment horizontal="center"/>
      <protection/>
    </xf>
    <xf numFmtId="0" fontId="0" fillId="41" borderId="0" xfId="98" applyFont="1" applyFill="1" applyBorder="1" applyAlignment="1">
      <alignment horizontal="center"/>
      <protection/>
    </xf>
    <xf numFmtId="0" fontId="0" fillId="41" borderId="11" xfId="98" applyFont="1" applyFill="1" applyBorder="1" applyAlignment="1">
      <alignment horizontal="center"/>
      <protection/>
    </xf>
    <xf numFmtId="0" fontId="0" fillId="0" borderId="0" xfId="98" applyFont="1" applyFill="1" applyBorder="1" applyAlignment="1">
      <alignment horizontal="center"/>
      <protection/>
    </xf>
    <xf numFmtId="0" fontId="0" fillId="0" borderId="0" xfId="98" applyFont="1" applyFill="1" applyBorder="1">
      <alignment/>
      <protection/>
    </xf>
    <xf numFmtId="0" fontId="0" fillId="0" borderId="0" xfId="98" applyFont="1" applyFill="1" applyBorder="1" applyAlignment="1">
      <alignment horizontal="left"/>
      <protection/>
    </xf>
    <xf numFmtId="164" fontId="0" fillId="0" borderId="0" xfId="100" applyNumberFormat="1" applyFont="1" applyFill="1" applyBorder="1" applyAlignment="1" applyProtection="1">
      <alignment horizontal="left" vertical="center" wrapText="1"/>
      <protection locked="0"/>
    </xf>
    <xf numFmtId="0" fontId="0" fillId="0" borderId="0" xfId="0" applyAlignment="1">
      <alignment horizontal="center"/>
    </xf>
    <xf numFmtId="165" fontId="0" fillId="0" borderId="0" xfId="102" applyNumberFormat="1" applyFont="1" applyFill="1" applyAlignment="1">
      <alignment horizontal="center"/>
      <protection/>
    </xf>
    <xf numFmtId="0" fontId="9" fillId="0" borderId="0" xfId="0" applyFont="1" applyFill="1" applyAlignment="1">
      <alignment wrapText="1"/>
    </xf>
    <xf numFmtId="0" fontId="0" fillId="41" borderId="4" xfId="0" applyFont="1" applyFill="1" applyBorder="1" applyAlignment="1">
      <alignment horizontal="center" wrapText="1"/>
    </xf>
    <xf numFmtId="0" fontId="0" fillId="0" borderId="10" xfId="0" applyBorder="1" applyAlignment="1">
      <alignment horizontal="center"/>
    </xf>
    <xf numFmtId="2" fontId="0" fillId="0" borderId="0" xfId="0" applyNumberFormat="1" applyAlignment="1">
      <alignment/>
    </xf>
    <xf numFmtId="2" fontId="0" fillId="0" borderId="10" xfId="0" applyNumberFormat="1" applyBorder="1" applyAlignment="1">
      <alignment horizontal="center"/>
    </xf>
    <xf numFmtId="2" fontId="0" fillId="0" borderId="0" xfId="0" applyNumberFormat="1" applyAlignment="1">
      <alignment horizontal="center"/>
    </xf>
    <xf numFmtId="1" fontId="9" fillId="41" borderId="31" xfId="102" applyNumberFormat="1" applyFont="1" applyFill="1" applyBorder="1" applyAlignment="1">
      <alignment horizontal="center" vertical="center" wrapText="1"/>
      <protection/>
    </xf>
    <xf numFmtId="0" fontId="67" fillId="0" borderId="0" xfId="0" applyFont="1" applyFill="1" applyAlignment="1">
      <alignment wrapText="1"/>
    </xf>
    <xf numFmtId="1" fontId="0" fillId="0" borderId="25"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29" xfId="0" applyNumberFormat="1" applyFont="1" applyFill="1" applyBorder="1" applyAlignment="1">
      <alignment horizontal="right"/>
    </xf>
    <xf numFmtId="1" fontId="0" fillId="0" borderId="25" xfId="0" applyNumberFormat="1" applyFont="1" applyFill="1" applyBorder="1" applyAlignment="1">
      <alignment/>
    </xf>
    <xf numFmtId="1" fontId="0" fillId="0" borderId="0" xfId="0" applyNumberFormat="1" applyFont="1" applyFill="1" applyBorder="1" applyAlignment="1">
      <alignment/>
    </xf>
    <xf numFmtId="1" fontId="0" fillId="0" borderId="29" xfId="0" applyNumberFormat="1" applyFont="1" applyFill="1" applyBorder="1" applyAlignment="1">
      <alignment/>
    </xf>
    <xf numFmtId="1" fontId="0" fillId="0" borderId="25" xfId="0" applyNumberFormat="1" applyFont="1" applyBorder="1" applyAlignment="1">
      <alignment/>
    </xf>
    <xf numFmtId="1" fontId="0" fillId="0" borderId="0" xfId="0" applyNumberFormat="1" applyFont="1" applyBorder="1" applyAlignment="1">
      <alignment/>
    </xf>
    <xf numFmtId="1" fontId="0" fillId="0" borderId="29" xfId="0" applyNumberFormat="1" applyFont="1" applyBorder="1" applyAlignment="1">
      <alignment/>
    </xf>
    <xf numFmtId="0" fontId="0" fillId="0" borderId="23" xfId="0" applyFont="1" applyFill="1" applyBorder="1" applyAlignment="1">
      <alignment/>
    </xf>
    <xf numFmtId="0" fontId="0" fillId="0" borderId="23" xfId="0" applyFont="1" applyFill="1" applyBorder="1" applyAlignment="1">
      <alignment horizontal="left"/>
    </xf>
    <xf numFmtId="0" fontId="0" fillId="0" borderId="32" xfId="0" applyFont="1" applyFill="1" applyBorder="1" applyAlignment="1">
      <alignment horizontal="left"/>
    </xf>
    <xf numFmtId="164" fontId="0" fillId="0" borderId="33" xfId="102" applyNumberFormat="1" applyFont="1" applyFill="1" applyBorder="1" applyAlignment="1">
      <alignment horizontal="right" wrapText="1"/>
      <protection/>
    </xf>
    <xf numFmtId="166" fontId="0" fillId="0" borderId="0" xfId="90" applyNumberFormat="1" applyFont="1" applyFill="1" applyBorder="1" applyAlignment="1">
      <alignment horizontal="right" wrapText="1"/>
      <protection/>
    </xf>
    <xf numFmtId="0" fontId="67" fillId="45" borderId="34" xfId="102" applyFont="1" applyFill="1" applyBorder="1" applyAlignment="1">
      <alignment horizontal="center" vertical="top"/>
      <protection/>
    </xf>
    <xf numFmtId="164" fontId="67" fillId="45" borderId="35" xfId="102" applyNumberFormat="1" applyFont="1" applyFill="1" applyBorder="1" applyAlignment="1">
      <alignment horizontal="center" wrapText="1"/>
      <protection/>
    </xf>
    <xf numFmtId="1" fontId="67" fillId="45" borderId="34" xfId="102" applyNumberFormat="1" applyFont="1" applyFill="1" applyBorder="1" applyAlignment="1">
      <alignment horizontal="right" wrapText="1"/>
      <protection/>
    </xf>
    <xf numFmtId="1" fontId="67" fillId="45" borderId="35" xfId="102" applyNumberFormat="1" applyFont="1" applyFill="1" applyBorder="1" applyAlignment="1">
      <alignment horizontal="right" wrapText="1"/>
      <protection/>
    </xf>
    <xf numFmtId="1" fontId="67" fillId="45" borderId="36" xfId="102" applyNumberFormat="1" applyFont="1" applyFill="1" applyBorder="1" applyAlignment="1">
      <alignment horizontal="right" wrapText="1"/>
      <protection/>
    </xf>
    <xf numFmtId="0" fontId="67" fillId="45" borderId="37" xfId="102" applyFont="1" applyFill="1" applyBorder="1" applyAlignment="1">
      <alignment horizontal="center" vertical="top"/>
      <protection/>
    </xf>
    <xf numFmtId="0" fontId="63" fillId="43" borderId="38" xfId="0" applyNumberFormat="1" applyFont="1" applyFill="1" applyBorder="1" applyAlignment="1">
      <alignment horizontal="left"/>
    </xf>
    <xf numFmtId="1" fontId="0" fillId="0" borderId="25" xfId="102" applyNumberFormat="1" applyFont="1" applyFill="1" applyBorder="1" applyAlignment="1" applyProtection="1">
      <alignment horizontal="right" vertical="center" wrapText="1"/>
      <protection locked="0"/>
    </xf>
    <xf numFmtId="0" fontId="82" fillId="45" borderId="39" xfId="102" applyFont="1" applyFill="1" applyBorder="1" applyAlignment="1">
      <alignment horizontal="left" vertical="top" wrapText="1"/>
      <protection/>
    </xf>
    <xf numFmtId="1" fontId="67" fillId="45" borderId="35" xfId="102" applyNumberFormat="1" applyFont="1" applyFill="1" applyBorder="1" applyAlignment="1">
      <alignment horizontal="center" vertical="center" wrapText="1"/>
      <protection/>
    </xf>
    <xf numFmtId="1" fontId="67" fillId="45" borderId="36" xfId="102" applyNumberFormat="1" applyFont="1" applyFill="1" applyBorder="1" applyAlignment="1">
      <alignment horizontal="center" vertical="center" wrapText="1"/>
      <protection/>
    </xf>
    <xf numFmtId="1" fontId="67" fillId="45" borderId="34" xfId="102" applyNumberFormat="1" applyFont="1" applyFill="1" applyBorder="1" applyAlignment="1">
      <alignment horizontal="center" vertical="center" wrapText="1"/>
      <protection/>
    </xf>
    <xf numFmtId="1" fontId="67" fillId="45" borderId="40" xfId="102" applyNumberFormat="1" applyFont="1" applyFill="1" applyBorder="1" applyAlignment="1">
      <alignment horizontal="center" vertical="center" wrapText="1"/>
      <protection/>
    </xf>
    <xf numFmtId="1" fontId="0" fillId="0" borderId="38" xfId="0" applyNumberFormat="1" applyFont="1" applyFill="1" applyBorder="1" applyAlignment="1">
      <alignment horizontal="right"/>
    </xf>
    <xf numFmtId="0" fontId="0" fillId="0" borderId="24" xfId="0" applyFont="1" applyFill="1" applyBorder="1" applyAlignment="1">
      <alignment/>
    </xf>
    <xf numFmtId="0" fontId="0" fillId="0" borderId="24" xfId="0" applyFont="1" applyFill="1" applyBorder="1" applyAlignment="1">
      <alignment horizontal="left"/>
    </xf>
    <xf numFmtId="1" fontId="0" fillId="0" borderId="25" xfId="98" applyNumberFormat="1" applyFont="1" applyFill="1" applyBorder="1">
      <alignment/>
      <protection/>
    </xf>
    <xf numFmtId="0" fontId="0" fillId="0" borderId="41" xfId="98" applyFont="1" applyFill="1" applyBorder="1">
      <alignment/>
      <protection/>
    </xf>
    <xf numFmtId="164" fontId="0" fillId="0" borderId="41" xfId="100" applyNumberFormat="1" applyFont="1" applyFill="1" applyBorder="1" applyAlignment="1" applyProtection="1">
      <alignment horizontal="left" vertical="center" wrapText="1"/>
      <protection locked="0"/>
    </xf>
    <xf numFmtId="165" fontId="9" fillId="42" borderId="42" xfId="98" applyNumberFormat="1" applyFont="1" applyFill="1" applyBorder="1" applyAlignment="1">
      <alignment horizontal="center" vertical="center" wrapText="1"/>
      <protection/>
    </xf>
    <xf numFmtId="1" fontId="9" fillId="44" borderId="43" xfId="98" applyNumberFormat="1" applyFont="1" applyFill="1" applyBorder="1" applyAlignment="1">
      <alignment horizontal="center" vertical="top" wrapText="1"/>
      <protection/>
    </xf>
    <xf numFmtId="2" fontId="63" fillId="0" borderId="0" xfId="98" applyNumberFormat="1" applyBorder="1">
      <alignment/>
      <protection/>
    </xf>
    <xf numFmtId="1" fontId="16" fillId="0" borderId="44" xfId="98" applyNumberFormat="1" applyFont="1" applyFill="1" applyBorder="1">
      <alignment/>
      <protection/>
    </xf>
    <xf numFmtId="1" fontId="0" fillId="0" borderId="44" xfId="0" applyNumberFormat="1" applyFont="1" applyFill="1" applyBorder="1" applyAlignment="1">
      <alignment/>
    </xf>
    <xf numFmtId="1" fontId="0" fillId="0" borderId="44" xfId="0" applyNumberFormat="1" applyFont="1" applyBorder="1" applyAlignment="1">
      <alignment/>
    </xf>
    <xf numFmtId="1" fontId="0" fillId="0" borderId="44" xfId="0" applyNumberFormat="1" applyFont="1" applyFill="1" applyBorder="1" applyAlignment="1">
      <alignment horizontal="right"/>
    </xf>
    <xf numFmtId="164" fontId="0" fillId="0" borderId="45" xfId="100" applyNumberFormat="1" applyFont="1" applyFill="1" applyBorder="1" applyAlignment="1" applyProtection="1">
      <alignment horizontal="left" vertical="center" wrapText="1"/>
      <protection locked="0"/>
    </xf>
    <xf numFmtId="1" fontId="0" fillId="0" borderId="46" xfId="98" applyNumberFormat="1" applyFont="1" applyFill="1" applyBorder="1">
      <alignment/>
      <protection/>
    </xf>
    <xf numFmtId="1" fontId="0" fillId="0" borderId="38" xfId="98" applyNumberFormat="1" applyFont="1" applyFill="1" applyBorder="1">
      <alignment/>
      <protection/>
    </xf>
    <xf numFmtId="0" fontId="0" fillId="0" borderId="47" xfId="98" applyFont="1" applyFill="1" applyBorder="1">
      <alignment/>
      <protection/>
    </xf>
    <xf numFmtId="1" fontId="0" fillId="0" borderId="48" xfId="0" applyNumberFormat="1" applyFont="1" applyFill="1" applyBorder="1" applyAlignment="1">
      <alignment horizontal="right"/>
    </xf>
    <xf numFmtId="0" fontId="0" fillId="0" borderId="24" xfId="0" applyBorder="1" applyAlignment="1">
      <alignment/>
    </xf>
    <xf numFmtId="0" fontId="0" fillId="0" borderId="0" xfId="0" applyFill="1" applyBorder="1" applyAlignment="1">
      <alignment wrapText="1"/>
    </xf>
    <xf numFmtId="0" fontId="0" fillId="0" borderId="44" xfId="0" applyFill="1" applyBorder="1" applyAlignment="1">
      <alignment wrapText="1"/>
    </xf>
    <xf numFmtId="164" fontId="0" fillId="0" borderId="44" xfId="0" applyNumberFormat="1" applyBorder="1" applyAlignment="1">
      <alignment/>
    </xf>
    <xf numFmtId="0" fontId="9" fillId="41" borderId="22" xfId="0" applyFont="1" applyFill="1" applyBorder="1" applyAlignment="1">
      <alignment/>
    </xf>
    <xf numFmtId="0" fontId="9" fillId="41" borderId="20" xfId="0" applyFont="1" applyFill="1" applyBorder="1" applyAlignment="1">
      <alignment wrapText="1"/>
    </xf>
    <xf numFmtId="0" fontId="9" fillId="41" borderId="49" xfId="0" applyFont="1" applyFill="1" applyBorder="1" applyAlignment="1">
      <alignment wrapText="1"/>
    </xf>
    <xf numFmtId="0" fontId="63" fillId="43" borderId="27" xfId="102" applyNumberFormat="1" applyFont="1" applyFill="1" applyBorder="1" applyAlignment="1">
      <alignment horizontal="left"/>
      <protection/>
    </xf>
    <xf numFmtId="0" fontId="63" fillId="40" borderId="0" xfId="83" applyFont="1" applyFill="1">
      <alignment/>
      <protection/>
    </xf>
    <xf numFmtId="0" fontId="83" fillId="40" borderId="0" xfId="83" applyFont="1" applyFill="1">
      <alignment/>
      <protection/>
    </xf>
    <xf numFmtId="0" fontId="16" fillId="40" borderId="0" xfId="0" applyFont="1" applyFill="1" applyAlignment="1">
      <alignment/>
    </xf>
    <xf numFmtId="0" fontId="0" fillId="0" borderId="0" xfId="90">
      <alignment/>
      <protection/>
    </xf>
    <xf numFmtId="166" fontId="0" fillId="0" borderId="0" xfId="102" applyNumberFormat="1" applyFont="1" applyFill="1" applyAlignment="1">
      <alignment/>
      <protection/>
    </xf>
    <xf numFmtId="0" fontId="0" fillId="0" borderId="0" xfId="85" applyFont="1" applyFill="1">
      <alignment/>
      <protection/>
    </xf>
    <xf numFmtId="0" fontId="9" fillId="0" borderId="0" xfId="85" applyFont="1" applyFill="1">
      <alignment/>
      <protection/>
    </xf>
    <xf numFmtId="0" fontId="16" fillId="0" borderId="0" xfId="85" applyFont="1" applyFill="1">
      <alignment/>
      <protection/>
    </xf>
    <xf numFmtId="0" fontId="0" fillId="0" borderId="0" xfId="83" applyFont="1" applyFill="1">
      <alignment/>
      <protection/>
    </xf>
    <xf numFmtId="0" fontId="0" fillId="0" borderId="0" xfId="90" applyFont="1" applyFill="1" applyBorder="1" applyAlignment="1">
      <alignment horizontal="left"/>
      <protection/>
    </xf>
    <xf numFmtId="0" fontId="0" fillId="0" borderId="23" xfId="102" applyFont="1" applyFill="1" applyBorder="1" applyAlignment="1">
      <alignment horizontal="right" vertical="center"/>
      <protection/>
    </xf>
    <xf numFmtId="0" fontId="0" fillId="0" borderId="23" xfId="83" applyFont="1" applyFill="1" applyBorder="1" applyAlignment="1">
      <alignment horizontal="left"/>
      <protection/>
    </xf>
    <xf numFmtId="0" fontId="0" fillId="0" borderId="23" xfId="83" applyFont="1" applyFill="1" applyBorder="1">
      <alignment/>
      <protection/>
    </xf>
    <xf numFmtId="0" fontId="0" fillId="0" borderId="32" xfId="83" applyFont="1" applyFill="1" applyBorder="1" applyAlignment="1">
      <alignment horizontal="left"/>
      <protection/>
    </xf>
    <xf numFmtId="0" fontId="0" fillId="0" borderId="23" xfId="0" applyFont="1" applyFill="1" applyBorder="1" applyAlignment="1">
      <alignment/>
    </xf>
    <xf numFmtId="0" fontId="0" fillId="0" borderId="32" xfId="0" applyFont="1" applyFill="1" applyBorder="1" applyAlignment="1">
      <alignment/>
    </xf>
    <xf numFmtId="164" fontId="0" fillId="0" borderId="25" xfId="102" applyNumberFormat="1" applyFont="1" applyFill="1" applyBorder="1" applyAlignment="1" applyProtection="1">
      <alignment/>
      <protection locked="0"/>
    </xf>
    <xf numFmtId="164" fontId="0" fillId="0" borderId="25" xfId="102" applyNumberFormat="1" applyFont="1" applyFill="1" applyBorder="1" applyAlignment="1">
      <alignment/>
      <protection/>
    </xf>
    <xf numFmtId="1" fontId="0" fillId="0" borderId="0" xfId="102" applyNumberFormat="1" applyFont="1" applyFill="1" applyBorder="1" applyAlignment="1" applyProtection="1">
      <alignment/>
      <protection locked="0"/>
    </xf>
    <xf numFmtId="1" fontId="0" fillId="0" borderId="0" xfId="102" applyNumberFormat="1" applyFont="1" applyFill="1" applyBorder="1" applyAlignment="1">
      <alignment/>
      <protection/>
    </xf>
    <xf numFmtId="1" fontId="0" fillId="0" borderId="25" xfId="102" applyNumberFormat="1" applyFont="1" applyFill="1" applyBorder="1" applyAlignment="1" applyProtection="1">
      <alignment/>
      <protection locked="0"/>
    </xf>
    <xf numFmtId="1" fontId="0" fillId="0" borderId="25" xfId="102" applyNumberFormat="1" applyFont="1" applyFill="1" applyBorder="1" applyAlignment="1">
      <alignment/>
      <protection/>
    </xf>
    <xf numFmtId="1" fontId="9" fillId="0" borderId="25" xfId="102" applyNumberFormat="1" applyFont="1" applyFill="1" applyBorder="1" applyAlignment="1" applyProtection="1">
      <alignment/>
      <protection locked="0"/>
    </xf>
    <xf numFmtId="1" fontId="9" fillId="0" borderId="25" xfId="102" applyNumberFormat="1" applyFont="1" applyFill="1" applyBorder="1" applyAlignment="1">
      <alignment/>
      <protection/>
    </xf>
    <xf numFmtId="164" fontId="0" fillId="0" borderId="46" xfId="102" applyNumberFormat="1" applyFont="1" applyFill="1" applyBorder="1" applyAlignment="1" applyProtection="1">
      <alignment/>
      <protection locked="0"/>
    </xf>
    <xf numFmtId="1" fontId="0" fillId="0" borderId="38" xfId="102" applyNumberFormat="1" applyFont="1" applyFill="1" applyBorder="1" applyAlignment="1" applyProtection="1">
      <alignment/>
      <protection locked="0"/>
    </xf>
    <xf numFmtId="1" fontId="0" fillId="0" borderId="46" xfId="102" applyNumberFormat="1" applyFont="1" applyFill="1" applyBorder="1" applyAlignment="1" applyProtection="1">
      <alignment/>
      <protection locked="0"/>
    </xf>
    <xf numFmtId="1" fontId="9" fillId="0" borderId="46" xfId="102" applyNumberFormat="1" applyFont="1" applyFill="1" applyBorder="1" applyAlignment="1" applyProtection="1">
      <alignment/>
      <protection locked="0"/>
    </xf>
    <xf numFmtId="1" fontId="9" fillId="41" borderId="50" xfId="102" applyNumberFormat="1" applyFont="1" applyFill="1" applyBorder="1" applyAlignment="1">
      <alignment vertical="center" wrapText="1"/>
      <protection/>
    </xf>
    <xf numFmtId="0" fontId="79" fillId="41" borderId="26" xfId="0" applyFont="1" applyFill="1" applyBorder="1" applyAlignment="1">
      <alignment horizontal="center" wrapText="1"/>
    </xf>
    <xf numFmtId="0" fontId="0" fillId="0" borderId="0" xfId="0" applyFill="1" applyAlignment="1">
      <alignment/>
    </xf>
    <xf numFmtId="164" fontId="0" fillId="0" borderId="23" xfId="102" applyNumberFormat="1" applyFont="1" applyFill="1" applyBorder="1" applyAlignment="1" applyProtection="1">
      <alignment horizontal="left" vertical="center" wrapText="1"/>
      <protection locked="0"/>
    </xf>
    <xf numFmtId="1" fontId="0" fillId="0" borderId="0" xfId="102" applyNumberFormat="1" applyFont="1" applyFill="1" applyBorder="1" applyAlignment="1" applyProtection="1">
      <alignment horizontal="right" vertical="center" wrapText="1"/>
      <protection locked="0"/>
    </xf>
    <xf numFmtId="1" fontId="0" fillId="0" borderId="46" xfId="0" applyNumberFormat="1" applyFont="1" applyFill="1" applyBorder="1" applyAlignment="1">
      <alignment horizontal="right"/>
    </xf>
    <xf numFmtId="1" fontId="0" fillId="0" borderId="46" xfId="102" applyNumberFormat="1" applyFont="1" applyFill="1" applyBorder="1" applyAlignment="1" applyProtection="1">
      <alignment horizontal="right" vertical="center" wrapText="1"/>
      <protection locked="0"/>
    </xf>
    <xf numFmtId="0" fontId="16" fillId="40" borderId="0" xfId="85" applyFont="1" applyFill="1">
      <alignment/>
      <protection/>
    </xf>
    <xf numFmtId="1" fontId="0" fillId="40" borderId="0" xfId="102" applyNumberFormat="1" applyFont="1" applyFill="1" applyBorder="1" applyAlignment="1" applyProtection="1">
      <alignment horizontal="right"/>
      <protection locked="0"/>
    </xf>
    <xf numFmtId="165" fontId="0" fillId="40" borderId="0" xfId="102" applyNumberFormat="1" applyFont="1" applyFill="1" applyBorder="1" applyAlignment="1" applyProtection="1">
      <alignment horizontal="right"/>
      <protection locked="0"/>
    </xf>
    <xf numFmtId="2" fontId="0" fillId="40" borderId="0" xfId="102" applyNumberFormat="1" applyFont="1" applyFill="1" applyBorder="1" applyAlignment="1" applyProtection="1">
      <alignment horizontal="right"/>
      <protection locked="0"/>
    </xf>
    <xf numFmtId="166" fontId="0" fillId="40" borderId="0" xfId="102" applyNumberFormat="1" applyFont="1" applyFill="1" applyBorder="1" applyAlignment="1">
      <alignment/>
      <protection/>
    </xf>
    <xf numFmtId="164" fontId="9" fillId="40" borderId="0" xfId="102" applyNumberFormat="1" applyFont="1" applyFill="1" applyBorder="1">
      <alignment/>
      <protection/>
    </xf>
    <xf numFmtId="166" fontId="0" fillId="40" borderId="0" xfId="102" applyNumberFormat="1" applyFont="1" applyFill="1" applyBorder="1">
      <alignment/>
      <protection/>
    </xf>
    <xf numFmtId="164" fontId="0" fillId="40" borderId="0" xfId="102" applyNumberFormat="1" applyFont="1" applyFill="1" applyBorder="1">
      <alignment/>
      <protection/>
    </xf>
    <xf numFmtId="0" fontId="0" fillId="40" borderId="0" xfId="102" applyFont="1" applyFill="1">
      <alignment/>
      <protection/>
    </xf>
    <xf numFmtId="2" fontId="0" fillId="40" borderId="0" xfId="102" applyNumberFormat="1" applyFont="1" applyFill="1" applyAlignment="1">
      <alignment/>
      <protection/>
    </xf>
    <xf numFmtId="1" fontId="0" fillId="40" borderId="0" xfId="102" applyNumberFormat="1" applyFont="1" applyFill="1">
      <alignment/>
      <protection/>
    </xf>
    <xf numFmtId="165" fontId="0" fillId="40" borderId="0" xfId="102" applyNumberFormat="1" applyFont="1" applyFill="1">
      <alignment/>
      <protection/>
    </xf>
    <xf numFmtId="164" fontId="0" fillId="40" borderId="0" xfId="102" applyNumberFormat="1" applyFont="1" applyFill="1" applyAlignment="1">
      <alignment/>
      <protection/>
    </xf>
    <xf numFmtId="164" fontId="0" fillId="40" borderId="0" xfId="102" applyNumberFormat="1" applyFont="1" applyFill="1">
      <alignment/>
      <protection/>
    </xf>
    <xf numFmtId="166" fontId="0" fillId="40" borderId="0" xfId="102" applyNumberFormat="1" applyFont="1" applyFill="1">
      <alignment/>
      <protection/>
    </xf>
    <xf numFmtId="0" fontId="64" fillId="0" borderId="10" xfId="0" applyFont="1" applyFill="1" applyBorder="1" applyAlignment="1">
      <alignment horizontal="center" wrapText="1"/>
    </xf>
    <xf numFmtId="2" fontId="0" fillId="40" borderId="4" xfId="0" applyNumberFormat="1" applyFill="1" applyBorder="1" applyAlignment="1">
      <alignment horizontal="center"/>
    </xf>
    <xf numFmtId="0" fontId="80" fillId="0" borderId="0" xfId="0" applyFont="1" applyFill="1" applyAlignment="1">
      <alignment/>
    </xf>
    <xf numFmtId="0" fontId="0" fillId="41" borderId="0" xfId="85" applyFont="1" applyFill="1">
      <alignment/>
      <protection/>
    </xf>
    <xf numFmtId="1" fontId="0" fillId="0" borderId="25" xfId="90" applyNumberFormat="1" applyFont="1" applyBorder="1" applyAlignment="1" quotePrefix="1">
      <alignment/>
      <protection/>
    </xf>
    <xf numFmtId="1" fontId="9" fillId="0" borderId="25" xfId="90" applyNumberFormat="1" applyFont="1" applyBorder="1" applyAlignment="1" quotePrefix="1">
      <alignment/>
      <protection/>
    </xf>
    <xf numFmtId="1" fontId="9" fillId="0" borderId="46" xfId="90" applyNumberFormat="1" applyFont="1" applyBorder="1" applyAlignment="1" quotePrefix="1">
      <alignment/>
      <protection/>
    </xf>
    <xf numFmtId="0" fontId="63" fillId="40" borderId="0" xfId="83" applyFont="1" applyFill="1" applyAlignment="1">
      <alignment horizontal="left" vertical="center"/>
      <protection/>
    </xf>
    <xf numFmtId="0" fontId="9" fillId="41" borderId="51" xfId="83" applyFont="1" applyFill="1" applyBorder="1" applyAlignment="1">
      <alignment horizontal="center" wrapText="1"/>
      <protection/>
    </xf>
    <xf numFmtId="0" fontId="9" fillId="41" borderId="11" xfId="83" applyFont="1" applyFill="1" applyBorder="1" applyAlignment="1">
      <alignment horizontal="center" wrapText="1"/>
      <protection/>
    </xf>
    <xf numFmtId="0" fontId="0" fillId="41" borderId="52" xfId="83" applyFont="1" applyFill="1" applyBorder="1" applyAlignment="1">
      <alignment horizontal="center" wrapText="1"/>
      <protection/>
    </xf>
    <xf numFmtId="2" fontId="0" fillId="0" borderId="33" xfId="102" applyNumberFormat="1" applyFont="1" applyFill="1" applyBorder="1" applyAlignment="1" applyProtection="1">
      <alignment horizontal="right"/>
      <protection locked="0"/>
    </xf>
    <xf numFmtId="164" fontId="0" fillId="0" borderId="0" xfId="102" applyNumberFormat="1" applyFont="1" applyFill="1" applyBorder="1" applyAlignment="1">
      <alignment horizontal="right"/>
      <protection/>
    </xf>
    <xf numFmtId="164" fontId="0" fillId="0" borderId="25" xfId="102" applyNumberFormat="1" applyFont="1" applyFill="1" applyBorder="1" applyAlignment="1">
      <alignment horizontal="right"/>
      <protection/>
    </xf>
    <xf numFmtId="2" fontId="0" fillId="0" borderId="53" xfId="102" applyNumberFormat="1" applyFont="1" applyFill="1" applyBorder="1" applyAlignment="1" applyProtection="1">
      <alignment horizontal="right"/>
      <protection locked="0"/>
    </xf>
    <xf numFmtId="164" fontId="0" fillId="0" borderId="38" xfId="102" applyNumberFormat="1" applyFont="1" applyFill="1" applyBorder="1" applyAlignment="1">
      <alignment horizontal="right"/>
      <protection/>
    </xf>
    <xf numFmtId="164" fontId="0" fillId="0" borderId="46" xfId="102" applyNumberFormat="1" applyFont="1" applyFill="1" applyBorder="1" applyAlignment="1">
      <alignment horizontal="right"/>
      <protection/>
    </xf>
    <xf numFmtId="0" fontId="9" fillId="41" borderId="20" xfId="83" applyFont="1" applyFill="1" applyBorder="1" applyAlignment="1">
      <alignment horizontal="left" vertical="top" wrapText="1"/>
      <protection/>
    </xf>
    <xf numFmtId="0" fontId="9" fillId="41" borderId="0" xfId="83" applyFont="1" applyFill="1" applyBorder="1" applyAlignment="1">
      <alignment horizontal="left" vertical="top" wrapText="1"/>
      <protection/>
    </xf>
    <xf numFmtId="0" fontId="0" fillId="41" borderId="11" xfId="83" applyFont="1" applyFill="1" applyBorder="1" applyAlignment="1">
      <alignment horizontal="left" vertical="top" wrapText="1"/>
      <protection/>
    </xf>
    <xf numFmtId="0" fontId="0" fillId="0" borderId="0" xfId="102" applyFont="1" applyFill="1" applyBorder="1" applyAlignment="1">
      <alignment horizontal="right" vertical="center"/>
      <protection/>
    </xf>
    <xf numFmtId="164" fontId="0" fillId="0" borderId="0" xfId="83" applyNumberFormat="1" applyFont="1" applyFill="1" applyBorder="1" applyAlignment="1">
      <alignment horizontal="left"/>
      <protection/>
    </xf>
    <xf numFmtId="0" fontId="9" fillId="0" borderId="54" xfId="0" applyFont="1" applyFill="1" applyBorder="1" applyAlignment="1">
      <alignment horizontal="center" vertical="center" wrapText="1"/>
    </xf>
    <xf numFmtId="2" fontId="0" fillId="40" borderId="4" xfId="0" applyNumberFormat="1" applyFill="1" applyBorder="1" applyAlignment="1">
      <alignment/>
    </xf>
    <xf numFmtId="2" fontId="0" fillId="40" borderId="4" xfId="0" applyNumberFormat="1" applyFont="1" applyFill="1" applyBorder="1" applyAlignment="1">
      <alignment/>
    </xf>
    <xf numFmtId="0" fontId="0" fillId="0" borderId="45" xfId="0" applyFont="1" applyFill="1" applyBorder="1" applyAlignment="1">
      <alignment horizontal="left"/>
    </xf>
    <xf numFmtId="164" fontId="0" fillId="42" borderId="16" xfId="0" applyNumberFormat="1" applyFont="1" applyFill="1" applyBorder="1" applyAlignment="1">
      <alignment horizontal="center" vertical="center" wrapText="1"/>
    </xf>
    <xf numFmtId="165" fontId="0" fillId="42" borderId="9" xfId="0" applyNumberFormat="1" applyFont="1" applyFill="1" applyBorder="1" applyAlignment="1">
      <alignment horizontal="center" vertical="center" wrapText="1"/>
    </xf>
    <xf numFmtId="164" fontId="0" fillId="42" borderId="55" xfId="0" applyNumberFormat="1" applyFont="1" applyFill="1" applyBorder="1" applyAlignment="1">
      <alignment horizontal="center" vertical="center" wrapText="1"/>
    </xf>
    <xf numFmtId="165" fontId="0" fillId="42" borderId="56" xfId="0" applyNumberFormat="1" applyFont="1" applyFill="1" applyBorder="1" applyAlignment="1">
      <alignment horizontal="center" vertical="center" wrapText="1"/>
    </xf>
    <xf numFmtId="164" fontId="0" fillId="42" borderId="9" xfId="0" applyNumberFormat="1" applyFont="1" applyFill="1" applyBorder="1" applyAlignment="1">
      <alignment horizontal="center" vertical="center" wrapText="1"/>
    </xf>
    <xf numFmtId="165" fontId="0" fillId="42" borderId="57" xfId="0" applyNumberFormat="1" applyFont="1" applyFill="1" applyBorder="1" applyAlignment="1">
      <alignment horizontal="center" vertical="center" wrapText="1"/>
    </xf>
    <xf numFmtId="164" fontId="0" fillId="42" borderId="28" xfId="0" applyNumberFormat="1" applyFont="1" applyFill="1" applyBorder="1" applyAlignment="1">
      <alignment horizontal="center" vertical="center" wrapText="1"/>
    </xf>
    <xf numFmtId="165" fontId="0" fillId="42" borderId="55" xfId="0" applyNumberFormat="1" applyFont="1" applyFill="1" applyBorder="1" applyAlignment="1">
      <alignment horizontal="center" vertical="center" wrapText="1"/>
    </xf>
    <xf numFmtId="0" fontId="0" fillId="0" borderId="23" xfId="0" applyFont="1" applyFill="1" applyBorder="1" applyAlignment="1">
      <alignment horizontal="center"/>
    </xf>
    <xf numFmtId="164" fontId="0" fillId="0" borderId="0" xfId="0" applyNumberFormat="1" applyFont="1" applyFill="1" applyBorder="1" applyAlignment="1">
      <alignment/>
    </xf>
    <xf numFmtId="165" fontId="0" fillId="0" borderId="0" xfId="0" applyNumberFormat="1" applyFont="1" applyFill="1" applyBorder="1" applyAlignment="1">
      <alignment/>
    </xf>
    <xf numFmtId="164" fontId="0" fillId="0" borderId="58" xfId="0" applyNumberFormat="1" applyFont="1" applyFill="1" applyBorder="1" applyAlignment="1">
      <alignment/>
    </xf>
    <xf numFmtId="165" fontId="0" fillId="0" borderId="59" xfId="0" applyNumberFormat="1" applyFont="1" applyFill="1" applyBorder="1" applyAlignment="1">
      <alignment/>
    </xf>
    <xf numFmtId="165" fontId="0" fillId="0" borderId="60" xfId="0" applyNumberFormat="1" applyFont="1" applyFill="1" applyBorder="1" applyAlignment="1">
      <alignment/>
    </xf>
    <xf numFmtId="164" fontId="0" fillId="0" borderId="29" xfId="0" applyNumberFormat="1" applyFont="1" applyFill="1" applyBorder="1" applyAlignment="1">
      <alignment/>
    </xf>
    <xf numFmtId="165" fontId="0" fillId="0" borderId="58" xfId="0" applyNumberFormat="1" applyFont="1" applyFill="1" applyBorder="1" applyAlignment="1">
      <alignment/>
    </xf>
    <xf numFmtId="164" fontId="0" fillId="0" borderId="0" xfId="90" applyNumberFormat="1" applyFont="1" applyFill="1" applyBorder="1">
      <alignment/>
      <protection/>
    </xf>
    <xf numFmtId="165" fontId="0" fillId="0" borderId="0" xfId="90" applyNumberFormat="1" applyFont="1" applyFill="1" applyBorder="1">
      <alignment/>
      <protection/>
    </xf>
    <xf numFmtId="164" fontId="0" fillId="0" borderId="29" xfId="90" applyNumberFormat="1" applyFont="1" applyFill="1" applyBorder="1">
      <alignment/>
      <protection/>
    </xf>
    <xf numFmtId="165" fontId="0" fillId="0" borderId="60" xfId="90" applyNumberFormat="1" applyFont="1" applyFill="1" applyBorder="1">
      <alignment/>
      <protection/>
    </xf>
    <xf numFmtId="164" fontId="0" fillId="0" borderId="0" xfId="90" applyNumberFormat="1" applyFont="1" applyBorder="1">
      <alignment/>
      <protection/>
    </xf>
    <xf numFmtId="165" fontId="0" fillId="0" borderId="0" xfId="90" applyNumberFormat="1" applyFont="1" applyBorder="1">
      <alignment/>
      <protection/>
    </xf>
    <xf numFmtId="164" fontId="0" fillId="0" borderId="29" xfId="90" applyNumberFormat="1" applyFont="1" applyBorder="1">
      <alignment/>
      <protection/>
    </xf>
    <xf numFmtId="165" fontId="0" fillId="0" borderId="60" xfId="90" applyNumberFormat="1" applyFont="1" applyBorder="1">
      <alignment/>
      <protection/>
    </xf>
    <xf numFmtId="164" fontId="0" fillId="0" borderId="58" xfId="90" applyNumberFormat="1" applyFont="1" applyFill="1" applyBorder="1" applyAlignment="1">
      <alignment horizontal="right"/>
      <protection/>
    </xf>
    <xf numFmtId="164" fontId="0" fillId="0" borderId="0" xfId="90" applyNumberFormat="1" applyFont="1" applyFill="1" applyBorder="1" applyAlignment="1">
      <alignment horizontal="right"/>
      <protection/>
    </xf>
    <xf numFmtId="0" fontId="0" fillId="0" borderId="23" xfId="90" applyFont="1" applyFill="1" applyBorder="1">
      <alignment/>
      <protection/>
    </xf>
    <xf numFmtId="0" fontId="0" fillId="0" borderId="23" xfId="90" applyFont="1" applyFill="1" applyBorder="1" applyAlignment="1">
      <alignment horizontal="left"/>
      <protection/>
    </xf>
    <xf numFmtId="164" fontId="0" fillId="0" borderId="0" xfId="90" applyNumberFormat="1" applyFont="1" applyBorder="1" applyAlignment="1">
      <alignment horizontal="right"/>
      <protection/>
    </xf>
    <xf numFmtId="49" fontId="0" fillId="0" borderId="0" xfId="90" applyNumberFormat="1" applyFont="1" applyFill="1" applyBorder="1" applyAlignment="1">
      <alignment horizontal="right"/>
      <protection/>
    </xf>
    <xf numFmtId="164" fontId="0" fillId="0" borderId="29" xfId="90" applyNumberFormat="1" applyFont="1" applyFill="1" applyBorder="1" applyAlignment="1">
      <alignment horizontal="right"/>
      <protection/>
    </xf>
    <xf numFmtId="165" fontId="0" fillId="0" borderId="0" xfId="90" applyNumberFormat="1" applyFont="1" applyFill="1" applyBorder="1" applyAlignment="1">
      <alignment horizontal="right"/>
      <protection/>
    </xf>
    <xf numFmtId="164" fontId="0" fillId="0" borderId="32" xfId="102" applyNumberFormat="1" applyFont="1" applyFill="1" applyBorder="1" applyAlignment="1" applyProtection="1">
      <alignment horizontal="left" vertical="center" wrapText="1"/>
      <protection locked="0"/>
    </xf>
    <xf numFmtId="164" fontId="0" fillId="0" borderId="38" xfId="90" applyNumberFormat="1" applyFont="1" applyFill="1" applyBorder="1">
      <alignment/>
      <protection/>
    </xf>
    <xf numFmtId="165" fontId="0" fillId="0" borderId="38" xfId="90" applyNumberFormat="1" applyFont="1" applyFill="1" applyBorder="1">
      <alignment/>
      <protection/>
    </xf>
    <xf numFmtId="164" fontId="0" fillId="0" borderId="61" xfId="90" applyNumberFormat="1" applyFont="1" applyFill="1" applyBorder="1">
      <alignment/>
      <protection/>
    </xf>
    <xf numFmtId="165" fontId="0" fillId="0" borderId="62" xfId="90" applyNumberFormat="1" applyFont="1" applyFill="1" applyBorder="1">
      <alignment/>
      <protection/>
    </xf>
    <xf numFmtId="0" fontId="0" fillId="0" borderId="32" xfId="90" applyFont="1" applyFill="1" applyBorder="1" applyAlignment="1">
      <alignment horizontal="left"/>
      <protection/>
    </xf>
    <xf numFmtId="0" fontId="63" fillId="43" borderId="27" xfId="0" applyNumberFormat="1" applyFont="1" applyFill="1" applyBorder="1" applyAlignment="1">
      <alignment horizontal="left"/>
    </xf>
    <xf numFmtId="0" fontId="33" fillId="0" borderId="0" xfId="90" applyFont="1" applyFill="1" applyBorder="1" applyAlignment="1">
      <alignment vertical="center" wrapText="1"/>
      <protection/>
    </xf>
    <xf numFmtId="0" fontId="16" fillId="0" borderId="0" xfId="90" applyFont="1" applyFill="1" applyBorder="1">
      <alignment/>
      <protection/>
    </xf>
    <xf numFmtId="2" fontId="0" fillId="0" borderId="0" xfId="0" applyNumberFormat="1" applyFill="1" applyBorder="1" applyAlignment="1">
      <alignment horizontal="center"/>
    </xf>
    <xf numFmtId="2" fontId="9" fillId="40" borderId="4" xfId="0" applyNumberFormat="1" applyFont="1" applyFill="1" applyBorder="1" applyAlignment="1">
      <alignment/>
    </xf>
    <xf numFmtId="2" fontId="0" fillId="40" borderId="16" xfId="0" applyNumberFormat="1" applyFill="1" applyBorder="1" applyAlignment="1">
      <alignment/>
    </xf>
    <xf numFmtId="2" fontId="0" fillId="40" borderId="9" xfId="0" applyNumberFormat="1" applyFill="1" applyBorder="1" applyAlignment="1">
      <alignment/>
    </xf>
    <xf numFmtId="2" fontId="0" fillId="40" borderId="17" xfId="0" applyNumberFormat="1" applyFill="1" applyBorder="1" applyAlignment="1">
      <alignment/>
    </xf>
    <xf numFmtId="0" fontId="0" fillId="40" borderId="0" xfId="83" applyFont="1" applyFill="1">
      <alignment/>
      <protection/>
    </xf>
    <xf numFmtId="0" fontId="0" fillId="0" borderId="0" xfId="90" applyFont="1" applyFill="1">
      <alignment/>
      <protection/>
    </xf>
    <xf numFmtId="0" fontId="63" fillId="0" borderId="0" xfId="87" applyFill="1">
      <alignment/>
      <protection/>
    </xf>
    <xf numFmtId="0" fontId="0" fillId="0" borderId="0" xfId="0" applyFill="1" applyAlignment="1">
      <alignment horizontal="center"/>
    </xf>
    <xf numFmtId="0" fontId="9" fillId="0" borderId="0" xfId="90" applyFont="1" applyFill="1">
      <alignment/>
      <protection/>
    </xf>
    <xf numFmtId="0" fontId="16" fillId="0" borderId="0" xfId="90" applyFont="1" applyFill="1">
      <alignment/>
      <protection/>
    </xf>
    <xf numFmtId="164" fontId="32" fillId="0" borderId="0" xfId="102" applyNumberFormat="1" applyFont="1" applyFill="1" applyAlignment="1">
      <alignment horizontal="left"/>
      <protection/>
    </xf>
    <xf numFmtId="0" fontId="63" fillId="0" borderId="0" xfId="87" applyFill="1" applyBorder="1">
      <alignment/>
      <protection/>
    </xf>
    <xf numFmtId="164" fontId="0" fillId="0" borderId="0" xfId="102" applyNumberFormat="1" applyFont="1" applyFill="1" applyBorder="1" applyAlignment="1">
      <alignment horizontal="center"/>
      <protection/>
    </xf>
    <xf numFmtId="165" fontId="0" fillId="0" borderId="0" xfId="102" applyNumberFormat="1" applyFont="1" applyFill="1" applyBorder="1" applyAlignment="1">
      <alignment horizontal="center"/>
      <protection/>
    </xf>
    <xf numFmtId="0" fontId="16" fillId="0" borderId="0" xfId="102" applyFont="1" applyFill="1" applyBorder="1" applyAlignment="1">
      <alignment horizontal="left"/>
      <protection/>
    </xf>
    <xf numFmtId="0" fontId="9" fillId="0" borderId="11" xfId="0" applyFont="1" applyFill="1" applyBorder="1" applyAlignment="1">
      <alignment horizontal="center" wrapText="1"/>
    </xf>
    <xf numFmtId="0" fontId="0" fillId="0" borderId="4" xfId="0" applyFont="1" applyFill="1" applyBorder="1" applyAlignment="1">
      <alignment horizontal="center" wrapText="1"/>
    </xf>
    <xf numFmtId="2" fontId="0" fillId="0" borderId="0" xfId="0" applyNumberFormat="1" applyFill="1" applyAlignment="1">
      <alignment/>
    </xf>
    <xf numFmtId="2" fontId="0" fillId="0" borderId="10" xfId="0" applyNumberFormat="1" applyFill="1" applyBorder="1" applyAlignment="1">
      <alignment horizontal="center"/>
    </xf>
    <xf numFmtId="2" fontId="0" fillId="0" borderId="4" xfId="0" applyNumberFormat="1" applyFill="1" applyBorder="1" applyAlignment="1">
      <alignment/>
    </xf>
    <xf numFmtId="1" fontId="0" fillId="0" borderId="0" xfId="0" applyNumberFormat="1" applyFill="1" applyAlignment="1">
      <alignment horizontal="center"/>
    </xf>
    <xf numFmtId="2" fontId="0" fillId="0" borderId="10" xfId="0" applyNumberFormat="1" applyFont="1" applyFill="1" applyBorder="1" applyAlignment="1">
      <alignment horizontal="center"/>
    </xf>
    <xf numFmtId="2" fontId="0" fillId="0" borderId="4" xfId="0" applyNumberFormat="1" applyFont="1" applyFill="1" applyBorder="1" applyAlignment="1">
      <alignment/>
    </xf>
    <xf numFmtId="2" fontId="0" fillId="0" borderId="0" xfId="0" applyNumberFormat="1" applyFill="1" applyAlignment="1">
      <alignment horizontal="center"/>
    </xf>
    <xf numFmtId="0" fontId="63" fillId="0" borderId="0" xfId="87" applyFont="1" applyFill="1">
      <alignment/>
      <protection/>
    </xf>
    <xf numFmtId="0" fontId="0" fillId="0" borderId="0" xfId="0" applyFont="1" applyFill="1" applyAlignment="1">
      <alignment horizontal="center"/>
    </xf>
    <xf numFmtId="0" fontId="9" fillId="2" borderId="54" xfId="0" applyFont="1" applyFill="1" applyBorder="1" applyAlignment="1">
      <alignment horizontal="center" vertical="center" wrapText="1"/>
    </xf>
    <xf numFmtId="0" fontId="84" fillId="0" borderId="4" xfId="0" applyFont="1" applyFill="1" applyBorder="1" applyAlignment="1">
      <alignment wrapText="1"/>
    </xf>
    <xf numFmtId="2" fontId="0" fillId="40" borderId="4" xfId="0" applyNumberFormat="1" applyFont="1" applyFill="1" applyBorder="1" applyAlignment="1">
      <alignment horizontal="center"/>
    </xf>
    <xf numFmtId="2" fontId="0" fillId="40" borderId="9" xfId="0" applyNumberFormat="1" applyFont="1" applyFill="1" applyBorder="1" applyAlignment="1">
      <alignment/>
    </xf>
    <xf numFmtId="0" fontId="83" fillId="0" borderId="0" xfId="87" applyFont="1" applyFill="1">
      <alignment/>
      <protection/>
    </xf>
    <xf numFmtId="0" fontId="0" fillId="41" borderId="0" xfId="0" applyFill="1" applyAlignment="1">
      <alignment horizontal="center"/>
    </xf>
    <xf numFmtId="0" fontId="63" fillId="41" borderId="0" xfId="87" applyFill="1">
      <alignment/>
      <protection/>
    </xf>
    <xf numFmtId="165" fontId="0" fillId="41" borderId="0" xfId="102" applyNumberFormat="1" applyFont="1" applyFill="1" applyAlignment="1">
      <alignment horizontal="center"/>
      <protection/>
    </xf>
    <xf numFmtId="164" fontId="0" fillId="41" borderId="0" xfId="102" applyNumberFormat="1" applyFont="1" applyFill="1" applyAlignment="1">
      <alignment horizontal="center"/>
      <protection/>
    </xf>
    <xf numFmtId="0" fontId="33" fillId="41" borderId="0" xfId="90" applyFont="1" applyFill="1" applyBorder="1" applyAlignment="1">
      <alignment vertical="center" wrapText="1"/>
      <protection/>
    </xf>
    <xf numFmtId="165" fontId="0" fillId="41" borderId="0" xfId="102" applyNumberFormat="1" applyFont="1" applyFill="1" applyBorder="1" applyAlignment="1">
      <alignment horizontal="center"/>
      <protection/>
    </xf>
    <xf numFmtId="164" fontId="0" fillId="41" borderId="0" xfId="102" applyNumberFormat="1" applyFont="1" applyFill="1" applyBorder="1" applyAlignment="1">
      <alignment horizontal="center"/>
      <protection/>
    </xf>
    <xf numFmtId="0" fontId="64" fillId="41" borderId="10" xfId="0" applyFont="1" applyFill="1" applyBorder="1" applyAlignment="1">
      <alignment horizontal="center" wrapText="1"/>
    </xf>
    <xf numFmtId="1" fontId="0" fillId="41" borderId="0" xfId="0" applyNumberFormat="1" applyFill="1" applyAlignment="1">
      <alignment horizontal="center"/>
    </xf>
    <xf numFmtId="164" fontId="0" fillId="40" borderId="0" xfId="85" applyNumberFormat="1" applyFont="1" applyFill="1">
      <alignment/>
      <protection/>
    </xf>
    <xf numFmtId="0" fontId="1" fillId="0" borderId="0" xfId="87" applyFont="1" applyFill="1">
      <alignment/>
      <protection/>
    </xf>
    <xf numFmtId="0" fontId="0" fillId="41" borderId="63" xfId="98" applyFont="1" applyFill="1" applyBorder="1" applyAlignment="1">
      <alignment horizontal="center"/>
      <protection/>
    </xf>
    <xf numFmtId="0" fontId="0" fillId="41" borderId="23" xfId="98" applyFont="1" applyFill="1" applyBorder="1" applyAlignment="1">
      <alignment horizontal="center"/>
      <protection/>
    </xf>
    <xf numFmtId="0" fontId="0" fillId="41" borderId="64" xfId="98" applyFont="1" applyFill="1" applyBorder="1" applyAlignment="1">
      <alignment horizontal="center"/>
      <protection/>
    </xf>
    <xf numFmtId="165" fontId="9" fillId="44" borderId="50" xfId="98" applyNumberFormat="1" applyFont="1" applyFill="1" applyBorder="1" applyAlignment="1">
      <alignment horizontal="center" vertical="top" wrapText="1"/>
      <protection/>
    </xf>
    <xf numFmtId="165" fontId="9" fillId="44" borderId="31" xfId="98" applyNumberFormat="1" applyFont="1" applyFill="1" applyBorder="1" applyAlignment="1">
      <alignment horizontal="center" vertical="top" wrapText="1"/>
      <protection/>
    </xf>
    <xf numFmtId="165" fontId="9" fillId="44" borderId="65" xfId="98" applyNumberFormat="1" applyFont="1" applyFill="1" applyBorder="1" applyAlignment="1">
      <alignment horizontal="center" vertical="top" wrapText="1"/>
      <protection/>
    </xf>
    <xf numFmtId="0" fontId="0" fillId="40" borderId="0" xfId="0" applyFont="1" applyFill="1" applyAlignment="1">
      <alignment horizontal="left" vertical="center" wrapText="1"/>
    </xf>
    <xf numFmtId="0" fontId="0" fillId="41" borderId="63" xfId="0" applyFont="1" applyFill="1" applyBorder="1" applyAlignment="1">
      <alignment horizontal="center"/>
    </xf>
    <xf numFmtId="0" fontId="0" fillId="41" borderId="23" xfId="0" applyFont="1" applyFill="1" applyBorder="1" applyAlignment="1">
      <alignment horizontal="center"/>
    </xf>
    <xf numFmtId="0" fontId="0" fillId="41" borderId="64" xfId="0" applyFont="1" applyFill="1" applyBorder="1" applyAlignment="1">
      <alignment horizontal="center"/>
    </xf>
    <xf numFmtId="165" fontId="9" fillId="42" borderId="50" xfId="0" applyNumberFormat="1" applyFont="1" applyFill="1" applyBorder="1" applyAlignment="1">
      <alignment horizontal="center" vertical="center"/>
    </xf>
    <xf numFmtId="165" fontId="9" fillId="42" borderId="31" xfId="0" applyNumberFormat="1" applyFont="1" applyFill="1" applyBorder="1" applyAlignment="1">
      <alignment horizontal="center" vertical="center"/>
    </xf>
    <xf numFmtId="165" fontId="9" fillId="42" borderId="20" xfId="0" applyNumberFormat="1" applyFont="1" applyFill="1" applyBorder="1" applyAlignment="1">
      <alignment horizontal="center" vertical="center"/>
    </xf>
    <xf numFmtId="165" fontId="9" fillId="42" borderId="16" xfId="0" applyNumberFormat="1" applyFont="1" applyFill="1" applyBorder="1" applyAlignment="1">
      <alignment horizontal="center" vertical="center" wrapText="1"/>
    </xf>
    <xf numFmtId="165" fontId="9" fillId="42" borderId="9" xfId="0" applyNumberFormat="1" applyFont="1" applyFill="1" applyBorder="1" applyAlignment="1">
      <alignment horizontal="center" vertical="center" wrapText="1"/>
    </xf>
    <xf numFmtId="165" fontId="9" fillId="42" borderId="55" xfId="0" applyNumberFormat="1" applyFont="1" applyFill="1" applyBorder="1" applyAlignment="1">
      <alignment horizontal="center" vertical="center" wrapText="1"/>
    </xf>
    <xf numFmtId="165" fontId="9" fillId="42" borderId="56" xfId="0" applyNumberFormat="1" applyFont="1" applyFill="1" applyBorder="1" applyAlignment="1">
      <alignment horizontal="center" vertical="center" wrapText="1"/>
    </xf>
    <xf numFmtId="165" fontId="9" fillId="42" borderId="57" xfId="0" applyNumberFormat="1" applyFont="1" applyFill="1" applyBorder="1" applyAlignment="1">
      <alignment horizontal="center" vertical="center" wrapText="1"/>
    </xf>
    <xf numFmtId="165" fontId="9" fillId="42" borderId="28" xfId="0" applyNumberFormat="1" applyFont="1" applyFill="1" applyBorder="1" applyAlignment="1">
      <alignment horizontal="center" vertical="center" wrapText="1"/>
    </xf>
    <xf numFmtId="0" fontId="0" fillId="40" borderId="0" xfId="0" applyFont="1" applyFill="1" applyAlignment="1">
      <alignment horizontal="center" textRotation="90"/>
    </xf>
    <xf numFmtId="0" fontId="9" fillId="40" borderId="0" xfId="0" applyFont="1" applyFill="1" applyAlignment="1">
      <alignment horizontal="center" textRotation="90" wrapText="1"/>
    </xf>
    <xf numFmtId="0" fontId="0" fillId="40" borderId="0" xfId="83" applyFont="1" applyFill="1" applyAlignment="1">
      <alignment horizontal="center" textRotation="90"/>
      <protection/>
    </xf>
    <xf numFmtId="0" fontId="9" fillId="41" borderId="26" xfId="0" applyFont="1" applyFill="1" applyBorder="1" applyAlignment="1">
      <alignment horizontal="center" wrapText="1"/>
    </xf>
    <xf numFmtId="0" fontId="9" fillId="41" borderId="66" xfId="0" applyFont="1" applyFill="1" applyBorder="1" applyAlignment="1">
      <alignment horizontal="center" wrapText="1"/>
    </xf>
    <xf numFmtId="0" fontId="9" fillId="0" borderId="0" xfId="102" applyFont="1" applyFill="1" applyAlignment="1">
      <alignment horizontal="left" wrapText="1"/>
      <protection/>
    </xf>
    <xf numFmtId="0" fontId="9" fillId="41" borderId="16" xfId="0" applyFont="1" applyFill="1" applyBorder="1" applyAlignment="1">
      <alignment horizontal="center"/>
    </xf>
    <xf numFmtId="0" fontId="9" fillId="41" borderId="9" xfId="0" applyFont="1" applyFill="1" applyBorder="1" applyAlignment="1">
      <alignment horizontal="center"/>
    </xf>
    <xf numFmtId="0" fontId="9" fillId="41" borderId="17" xfId="0" applyFont="1" applyFill="1" applyBorder="1" applyAlignment="1">
      <alignment horizontal="center"/>
    </xf>
    <xf numFmtId="0" fontId="9" fillId="0" borderId="26" xfId="0" applyFont="1" applyFill="1" applyBorder="1" applyAlignment="1">
      <alignment horizontal="center" wrapText="1"/>
    </xf>
    <xf numFmtId="0" fontId="9" fillId="0" borderId="66" xfId="0" applyFont="1" applyFill="1" applyBorder="1" applyAlignment="1">
      <alignment horizontal="center" wrapText="1"/>
    </xf>
    <xf numFmtId="0" fontId="9" fillId="2"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wrapText="1"/>
    </xf>
    <xf numFmtId="0" fontId="33" fillId="14" borderId="4" xfId="90" applyFont="1" applyFill="1" applyBorder="1" applyAlignment="1">
      <alignment horizontal="center" vertical="center" wrapText="1"/>
      <protection/>
    </xf>
    <xf numFmtId="0" fontId="33" fillId="46" borderId="4" xfId="90" applyFont="1" applyFill="1" applyBorder="1" applyAlignment="1">
      <alignment horizontal="center" vertical="center" wrapText="1"/>
      <protection/>
    </xf>
    <xf numFmtId="0" fontId="33" fillId="40" borderId="4" xfId="90" applyFont="1" applyFill="1" applyBorder="1" applyAlignment="1">
      <alignment horizontal="center" vertical="center" wrapText="1"/>
      <protection/>
    </xf>
    <xf numFmtId="0" fontId="18" fillId="41" borderId="31" xfId="83" applyFont="1" applyFill="1" applyBorder="1" applyAlignment="1">
      <alignment horizontal="center" vertical="center"/>
      <protection/>
    </xf>
    <xf numFmtId="0" fontId="9" fillId="41" borderId="9" xfId="83" applyFont="1" applyFill="1" applyBorder="1" applyAlignment="1">
      <alignment horizontal="center" vertical="center"/>
      <protection/>
    </xf>
    <xf numFmtId="0" fontId="9" fillId="41" borderId="63" xfId="83" applyFont="1" applyFill="1" applyBorder="1" applyAlignment="1">
      <alignment horizontal="left" vertical="top" wrapText="1"/>
      <protection/>
    </xf>
    <xf numFmtId="0" fontId="9" fillId="41" borderId="23" xfId="83" applyFont="1" applyFill="1" applyBorder="1" applyAlignment="1">
      <alignment horizontal="left" vertical="top" wrapText="1"/>
      <protection/>
    </xf>
    <xf numFmtId="0" fontId="0" fillId="41" borderId="64" xfId="83" applyFont="1" applyFill="1" applyBorder="1" applyAlignment="1">
      <alignment horizontal="left" vertical="top" wrapText="1"/>
      <protection/>
    </xf>
    <xf numFmtId="164" fontId="18" fillId="41" borderId="21" xfId="102" applyNumberFormat="1" applyFont="1" applyFill="1" applyBorder="1" applyAlignment="1">
      <alignment horizontal="center" wrapText="1"/>
      <protection/>
    </xf>
    <xf numFmtId="164" fontId="9" fillId="41" borderId="25" xfId="102" applyNumberFormat="1" applyFont="1" applyFill="1" applyBorder="1" applyAlignment="1">
      <alignment horizontal="center" wrapText="1"/>
      <protection/>
    </xf>
    <xf numFmtId="0" fontId="9" fillId="41" borderId="63" xfId="102" applyFont="1" applyFill="1" applyBorder="1" applyAlignment="1">
      <alignment horizontal="center" vertical="top"/>
      <protection/>
    </xf>
    <xf numFmtId="0" fontId="9" fillId="41" borderId="23" xfId="102" applyFont="1" applyFill="1" applyBorder="1" applyAlignment="1">
      <alignment horizontal="center" vertical="top"/>
      <protection/>
    </xf>
    <xf numFmtId="1" fontId="9" fillId="41" borderId="50" xfId="102" applyNumberFormat="1" applyFont="1" applyFill="1" applyBorder="1" applyAlignment="1">
      <alignment horizontal="center" vertical="center" wrapText="1"/>
      <protection/>
    </xf>
    <xf numFmtId="1" fontId="9" fillId="41" borderId="31" xfId="102" applyNumberFormat="1" applyFont="1" applyFill="1" applyBorder="1" applyAlignment="1">
      <alignment horizontal="center" vertical="center" wrapText="1"/>
      <protection/>
    </xf>
    <xf numFmtId="0" fontId="63" fillId="40" borderId="0" xfId="83" applyFill="1" applyAlignment="1">
      <alignment horizontal="left"/>
      <protection/>
    </xf>
    <xf numFmtId="0" fontId="63" fillId="40" borderId="0" xfId="83" applyFont="1" applyFill="1" applyAlignment="1">
      <alignment horizontal="left" vertical="center" wrapText="1"/>
      <protection/>
    </xf>
    <xf numFmtId="0" fontId="9" fillId="42" borderId="67" xfId="102" applyFont="1" applyFill="1" applyBorder="1" applyAlignment="1">
      <alignment horizontal="center" vertical="center"/>
      <protection/>
    </xf>
    <xf numFmtId="0" fontId="9" fillId="42" borderId="20" xfId="102" applyFont="1" applyFill="1" applyBorder="1" applyAlignment="1">
      <alignment horizontal="center" vertical="center"/>
      <protection/>
    </xf>
    <xf numFmtId="0" fontId="9" fillId="42" borderId="26" xfId="102" applyFont="1" applyFill="1" applyBorder="1" applyAlignment="1">
      <alignment horizontal="center" vertical="center"/>
      <protection/>
    </xf>
    <xf numFmtId="0" fontId="9" fillId="42" borderId="11" xfId="102" applyFont="1" applyFill="1" applyBorder="1" applyAlignment="1">
      <alignment horizontal="center" vertical="center"/>
      <protection/>
    </xf>
    <xf numFmtId="0" fontId="0" fillId="40" borderId="0" xfId="0" applyFont="1" applyFill="1" applyAlignment="1">
      <alignment horizontal="center" textRotation="90" wrapText="1"/>
    </xf>
    <xf numFmtId="0" fontId="0" fillId="40" borderId="0" xfId="83" applyFont="1" applyFill="1" applyAlignment="1">
      <alignment horizontal="center" textRotation="90" wrapText="1"/>
      <protection/>
    </xf>
    <xf numFmtId="0" fontId="16" fillId="40" borderId="0" xfId="0" applyFont="1" applyFill="1" applyAlignment="1">
      <alignment horizontal="center" textRotation="90" wrapText="1"/>
    </xf>
    <xf numFmtId="0" fontId="85" fillId="0" borderId="0" xfId="68" applyFont="1" applyAlignment="1" applyProtection="1">
      <alignment/>
      <protection/>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1)" xfId="51"/>
    <cellStyle name="Currency" xfId="52"/>
    <cellStyle name="Currency [0]" xfId="53"/>
    <cellStyle name="DataEntryCells" xfId="54"/>
    <cellStyle name="Dezimal_diff by immig" xfId="55"/>
    <cellStyle name="ErrRpt_DataEntryCells" xfId="56"/>
    <cellStyle name="ErrRpt-DataEntryCells" xfId="57"/>
    <cellStyle name="ErrRpt-GreyBackground" xfId="58"/>
    <cellStyle name="Explanatory Text" xfId="59"/>
    <cellStyle name="formula" xfId="60"/>
    <cellStyle name="gap" xfId="61"/>
    <cellStyle name="Good" xfId="62"/>
    <cellStyle name="GreyBackground" xfId="63"/>
    <cellStyle name="Heading 1" xfId="64"/>
    <cellStyle name="Heading 2" xfId="65"/>
    <cellStyle name="Heading 3" xfId="66"/>
    <cellStyle name="Heading 4" xfId="67"/>
    <cellStyle name="Hyperlink" xfId="68"/>
    <cellStyle name="Hyperlink 2" xfId="69"/>
    <cellStyle name="Input" xfId="70"/>
    <cellStyle name="ISC" xfId="71"/>
    <cellStyle name="isced" xfId="72"/>
    <cellStyle name="ISCED Titles" xfId="73"/>
    <cellStyle name="level1a" xfId="74"/>
    <cellStyle name="level2" xfId="75"/>
    <cellStyle name="level2a" xfId="76"/>
    <cellStyle name="level3" xfId="77"/>
    <cellStyle name="Linked Cell" xfId="78"/>
    <cellStyle name="Migliaia (0)_conti99" xfId="79"/>
    <cellStyle name="Neutral" xfId="80"/>
    <cellStyle name="Normal 2" xfId="81"/>
    <cellStyle name="Normal 2 2" xfId="82"/>
    <cellStyle name="Normal 2 2 2" xfId="83"/>
    <cellStyle name="Normal 2 2 2 2" xfId="84"/>
    <cellStyle name="Normal 2 2 2 3" xfId="85"/>
    <cellStyle name="Normal 2 2 2 3 2" xfId="86"/>
    <cellStyle name="Normal 2 2 2 3 3" xfId="87"/>
    <cellStyle name="Normal 2 2 2 4" xfId="88"/>
    <cellStyle name="Normal 2 2 3" xfId="89"/>
    <cellStyle name="Normal 2 3" xfId="90"/>
    <cellStyle name="Normal 3" xfId="91"/>
    <cellStyle name="Normal 3 2" xfId="92"/>
    <cellStyle name="Normal 3 3" xfId="93"/>
    <cellStyle name="Normal 4" xfId="94"/>
    <cellStyle name="Normal 4 2" xfId="95"/>
    <cellStyle name="Normal 5" xfId="96"/>
    <cellStyle name="Normal 5 2" xfId="97"/>
    <cellStyle name="Normal 6" xfId="98"/>
    <cellStyle name="Normal 8 10" xfId="99"/>
    <cellStyle name="Normal_PISAPartIIStudents_Filled" xfId="100"/>
    <cellStyle name="Normal_PISAPartIIStudents_Filled 2" xfId="101"/>
    <cellStyle name="Normal_PISAPartIIStudents_Filled 2 2" xfId="102"/>
    <cellStyle name="Note" xfId="103"/>
    <cellStyle name="Output" xfId="104"/>
    <cellStyle name="Percent" xfId="105"/>
    <cellStyle name="Percent 2" xfId="106"/>
    <cellStyle name="Percent 3" xfId="107"/>
    <cellStyle name="Prozent_SubCatperStud" xfId="108"/>
    <cellStyle name="row" xfId="109"/>
    <cellStyle name="RowCodes" xfId="110"/>
    <cellStyle name="Row-Col Headings" xfId="111"/>
    <cellStyle name="RowTitles" xfId="112"/>
    <cellStyle name="RowTitles1-Detail" xfId="113"/>
    <cellStyle name="RowTitles-Col2" xfId="114"/>
    <cellStyle name="RowTitles-Detail" xfId="115"/>
    <cellStyle name="Standard_Info" xfId="116"/>
    <cellStyle name="Table No." xfId="117"/>
    <cellStyle name="Table Title" xfId="118"/>
    <cellStyle name="temp" xfId="119"/>
    <cellStyle name="Title" xfId="120"/>
    <cellStyle name="title1" xfId="121"/>
    <cellStyle name="Total" xfId="122"/>
    <cellStyle name="Warning Text" xfId="123"/>
  </cellStyles>
  <dxfs count="24">
    <dxf>
      <font>
        <b/>
        <i val="0"/>
      </font>
    </dxf>
    <dxf>
      <font>
        <b/>
        <i val="0"/>
      </font>
    </dxf>
    <dxf>
      <fill>
        <patternFill>
          <bgColor theme="3" tint="0.5999600291252136"/>
        </patternFill>
      </fill>
    </dxf>
    <dxf>
      <font>
        <b/>
        <i val="0"/>
      </font>
      <fill>
        <patternFill>
          <bgColor theme="3" tint="0.5999600291252136"/>
        </patternFill>
      </fill>
    </dxf>
    <dxf>
      <fill>
        <patternFill>
          <bgColor theme="0"/>
        </patternFill>
      </fill>
    </dxf>
    <dxf>
      <fill>
        <patternFill>
          <bgColor theme="3" tint="0.5999600291252136"/>
        </patternFill>
      </fill>
    </dxf>
    <dxf>
      <font>
        <b/>
        <i val="0"/>
      </font>
      <fill>
        <patternFill>
          <bgColor theme="3" tint="0.5999600291252136"/>
        </patternFill>
      </fill>
    </dxf>
    <dxf>
      <fill>
        <patternFill>
          <bgColor theme="0"/>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4" tint="0.3999499976634979"/>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0" tint="-0.349979996681213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0175"/>
          <c:w val="0.944"/>
          <c:h val="0.972"/>
        </c:manualLayout>
      </c:layout>
      <c:scatterChart>
        <c:scatterStyle val="lineMarker"/>
        <c:varyColors val="0"/>
        <c:ser>
          <c:idx val="0"/>
          <c:order val="0"/>
          <c:tx>
            <c:strRef>
              <c:f>'Data(FigII.2.1) '!$C$10</c:f>
              <c:strCache>
                <c:ptCount val="1"/>
                <c:pt idx="0">
                  <c:v>Gap between 90th percentile and median student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
                <c:strRef>
                  <c:f>'Data(FigII.2.1) '!$A$11</c:f>
                  <c:strCache>
                    <c:ptCount val="1"/>
                    <c:pt idx="0">
                      <c:v>Iceland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'Data(FigII.2.1) '!$A$12</c:f>
                  <c:strCache>
                    <c:ptCount val="1"/>
                    <c:pt idx="0">
                      <c:v>Japan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'Data(FigII.2.1) '!$A$13</c:f>
                  <c:strCache>
                    <c:ptCount val="1"/>
                    <c:pt idx="0">
                      <c:v>Argentina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'Data(FigII.2.1) '!$A$14</c:f>
                  <c:strCache>
                    <c:ptCount val="1"/>
                    <c:pt idx="0">
                      <c:v>Thailand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'Data(FigII.2.1) '!$A$15</c:f>
                  <c:strCache>
                    <c:ptCount val="1"/>
                    <c:pt idx="0">
                      <c:v>Peru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'Data(FigII.2.1) '!$A$16</c:f>
                  <c:strCache>
                    <c:ptCount val="1"/>
                    <c:pt idx="0">
                      <c:v>Russian Federation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'Data(FigII.2.1) '!$A$17</c:f>
                  <c:strCache>
                    <c:ptCount val="1"/>
                    <c:pt idx="0">
                      <c:v>Italy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'Data(FigII.2.1) '!$A$18</c:f>
                  <c:strCache>
                    <c:ptCount val="1"/>
                    <c:pt idx="0">
                      <c:v>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'Data(FigII.2.1) '!$A$19</c:f>
                  <c:strCache>
                    <c:ptCount val="1"/>
                    <c:pt idx="0">
                      <c:v>Lithuania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'Data(FigII.2.1) '!$A$20</c:f>
                  <c:strCache>
                    <c:ptCount val="1"/>
                    <c:pt idx="0">
                      <c:v>Colombia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'Data(FigII.2.1) '!$A$21</c:f>
                  <c:strCache>
                    <c:ptCount val="1"/>
                    <c:pt idx="0">
                      <c:v>Liechtenstein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'Data(FigII.2.1) '!$A$22</c:f>
                  <c:strCache>
                    <c:ptCount val="1"/>
                    <c:pt idx="0">
                      <c:v>Macao-China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'Data(FigII.2.1) '!$A$23</c:f>
                  <c:strCache>
                    <c:ptCount val="1"/>
                    <c:pt idx="0">
                      <c:v>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'Data(FigII.2.1) '!$A$24</c:f>
                  <c:strCache>
                    <c:ptCount val="1"/>
                    <c:pt idx="0">
                      <c:v>Bulgaria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'Data(FigII.2.1) '!$A$25</c:f>
                  <c:strCache>
                    <c:ptCount val="1"/>
                    <c:pt idx="0">
                      <c:v>Germany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'Data(FigII.2.1) '!$A$26</c:f>
                  <c:strCache>
                    <c:ptCount val="1"/>
                    <c:pt idx="0">
                      <c:v>Switzerland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'Data(FigII.2.1) '!$A$27</c:f>
                  <c:strCache>
                    <c:ptCount val="1"/>
                    <c:pt idx="0">
                      <c:v>Dubai (UAE)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'Data(FigII.2.1) '!$A$28</c:f>
                  <c:strCache>
                    <c:ptCount val="1"/>
                    <c:pt idx="0">
                      <c:v>Belgium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'Data(FigII.2.1) '!$A$29</c:f>
                  <c:strCache>
                    <c:ptCount val="1"/>
                    <c:pt idx="0">
                      <c:v>United Kingdom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'Data(FigII.2.1) '!$A$30</c:f>
                  <c:strCache>
                    <c:ptCount val="1"/>
                    <c:pt idx="0">
                      <c:v>Romania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'Data(FigII.2.1) '!$A$31</c:f>
                  <c:strCache>
                    <c:ptCount val="1"/>
                    <c:pt idx="0">
                      <c:v>Denmark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'Data(FigII.2.1) '!$A$32</c:f>
                  <c:strCache>
                    <c:ptCount val="1"/>
                    <c:pt idx="0">
                      <c:v>Singapore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'Data(FigII.2.1) '!$A$33</c:f>
                  <c:strCache>
                    <c:ptCount val="1"/>
                    <c:pt idx="0">
                      <c:v>Sweden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'Data(FigII.2.1) '!$A$34</c:f>
                  <c:strCache>
                    <c:ptCount val="1"/>
                    <c:pt idx="0">
                      <c:v>Albania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'Data(FigII.2.1) '!$A$35</c:f>
                  <c:strCache>
                    <c:ptCount val="1"/>
                    <c:pt idx="0">
                      <c:v>Latvia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'Data(FigII.2.1) '!$A$36</c:f>
                  <c:strCache>
                    <c:ptCount val="1"/>
                    <c:pt idx="0">
                      <c:v>Brazil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'Data(FigII.2.1) '!$A$37</c:f>
                  <c:strCache>
                    <c:ptCount val="1"/>
                    <c:pt idx="0">
                      <c:v>Croatia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'Data(FigII.2.1) '!$A$38</c:f>
                  <c:strCache>
                    <c:ptCount val="1"/>
                    <c:pt idx="0">
                      <c:v>Israel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tx>
                <c:strRef>
                  <c:f>'Data(FigII.2.1) '!$A$39</c:f>
                  <c:strCache>
                    <c:ptCount val="1"/>
                    <c:pt idx="0">
                      <c:v>Kazakhstan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tx>
                <c:strRef>
                  <c:f>'Data(FigII.2.1) '!$A$40</c:f>
                  <c:strCache>
                    <c:ptCount val="1"/>
                    <c:pt idx="0">
                      <c:v>Panama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'Data(FigII.2.1) '!$A$41</c:f>
                  <c:strCache>
                    <c:ptCount val="1"/>
                    <c:pt idx="0">
                      <c:v>Montenegro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tx>
                <c:strRef>
                  <c:f>'Data(FigII.2.1) '!$A$42</c:f>
                  <c:strCache>
                    <c:ptCount val="1"/>
                    <c:pt idx="0">
                      <c:v>Finland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tx>
                <c:strRef>
                  <c:f>'Data(FigII.2.1) '!$A$43</c:f>
                  <c:strCache>
                    <c:ptCount val="1"/>
                    <c:pt idx="0">
                      <c:v>Luxembourg</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tx>
                <c:strRef>
                  <c:f>'Data(FigII.2.1) '!$A$44</c:f>
                  <c:strCache>
                    <c:ptCount val="1"/>
                    <c:pt idx="0">
                      <c:v>Austria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tx>
                <c:strRef>
                  <c:f>'Data(FigII.2.1) '!$A$45</c:f>
                  <c:strCache>
                    <c:ptCount val="1"/>
                    <c:pt idx="0">
                      <c:v>Turkey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tx>
                <c:strRef>
                  <c:f>'Data(FigII.2.1) '!$A$46</c:f>
                  <c:strCache>
                    <c:ptCount val="1"/>
                    <c:pt idx="0">
                      <c:v>Kyrgyzstan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tx>
                <c:strRef>
                  <c:f>'Data(FigII.2.1) '!$A$47</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tx>
                <c:strRef>
                  <c:f>'Data(FigII.2.1) '!$A$48</c:f>
                  <c:strCache>
                    <c:ptCount val="1"/>
                    <c:pt idx="0">
                      <c:v>Chinese Taipei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tx>
                <c:strRef>
                  <c:f>'Data(FigII.2.1) '!$A$49</c:f>
                  <c:strCache>
                    <c:ptCount val="1"/>
                    <c:pt idx="0">
                      <c:v>Canada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tx>
                <c:strRef>
                  <c:f>'Data(FigII.2.1) '!$A$50</c:f>
                  <c:strCache>
                    <c:ptCount val="1"/>
                    <c:pt idx="0">
                      <c:v>Poland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0"/>
              <c:tx>
                <c:strRef>
                  <c:f>'Data(FigII.2.1) '!$A$51</c:f>
                  <c:strCache>
                    <c:ptCount val="1"/>
                    <c:pt idx="0">
                      <c:v>Portugal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tx>
                <c:strRef>
                  <c:f>'Data(FigII.2.1) '!$A$52</c:f>
                  <c:strCache>
                    <c:ptCount val="1"/>
                    <c:pt idx="0">
                      <c:v>Spain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tx>
                <c:strRef>
                  <c:f>'Data(FigII.2.1) '!$A$53</c:f>
                  <c:strCache>
                    <c:ptCount val="1"/>
                    <c:pt idx="0">
                      <c:v>Mexico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3"/>
              <c:tx>
                <c:strRef>
                  <c:f>'Data(FigII.2.1) '!$A$54</c:f>
                  <c:strCache>
                    <c:ptCount val="1"/>
                    <c:pt idx="0">
                      <c:v>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4"/>
              <c:tx>
                <c:strRef>
                  <c:f>'Data(FigII.2.1) '!$A$55</c:f>
                  <c:strCache>
                    <c:ptCount val="1"/>
                    <c:pt idx="0">
                      <c:v>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5"/>
              <c:tx>
                <c:strRef>
                  <c:f>'Data(FigII.2.1) '!$A$56</c:f>
                  <c:strCache>
                    <c:ptCount val="1"/>
                    <c:pt idx="0">
                      <c:v>Korea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6"/>
              <c:tx>
                <c:strRef>
                  <c:f>'Data(FigII.2.1) '!$A$57</c:f>
                  <c:strCache>
                    <c:ptCount val="1"/>
                    <c:pt idx="0">
                      <c:v>Czech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7"/>
              <c:tx>
                <c:strRef>
                  <c:f>'Data(FigII.2.1) '!$A$58</c:f>
                  <c:strCache>
                    <c:ptCount val="1"/>
                    <c:pt idx="0">
                      <c:v>Slovak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8"/>
              <c:tx>
                <c:strRef>
                  <c:f>'Data(FigII.2.1) '!$A$59</c:f>
                  <c:strCache>
                    <c:ptCount val="1"/>
                    <c:pt idx="0">
                      <c:v>Hong Kong-China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9"/>
              <c:tx>
                <c:strRef>
                  <c:f>'Data(FigII.2.1) '!$A$60</c:f>
                  <c:strCache>
                    <c:ptCount val="1"/>
                    <c:pt idx="0">
                      <c:v>Tunisia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0"/>
              <c:tx>
                <c:strRef>
                  <c:f>'Data(FigII.2.1) '!$A$61</c:f>
                  <c:strCache>
                    <c:ptCount val="1"/>
                    <c:pt idx="0">
                      <c:v>Estonia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1"/>
              <c:tx>
                <c:strRef>
                  <c:f>'Data(FigII.2.1) '!$A$62</c:f>
                  <c:strCache>
                    <c:ptCount val="1"/>
                    <c:pt idx="0">
                      <c:v>Jordan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2"/>
              <c:tx>
                <c:strRef>
                  <c:f>'Data(FigII.2.1) '!$A$63</c:f>
                  <c:strCache>
                    <c:ptCount val="1"/>
                    <c:pt idx="0">
                      <c:v>Qatar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3"/>
              <c:tx>
                <c:strRef>
                  <c:f>'Data(FigII.2.1) '!$A$64</c:f>
                  <c:strCache>
                    <c:ptCount val="1"/>
                    <c:pt idx="0">
                      <c:v>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4"/>
              <c:tx>
                <c:strRef>
                  <c:f>'Data(FigII.2.1) '!$A$65</c:f>
                  <c:strCache>
                    <c:ptCount val="1"/>
                    <c:pt idx="0">
                      <c:v>Chile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5"/>
              <c:tx>
                <c:strRef>
                  <c:f>'Data(FigII.2.1) '!$A$66</c:f>
                  <c:strCache>
                    <c:ptCount val="1"/>
                    <c:pt idx="0">
                      <c:v>United States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6"/>
              <c:tx>
                <c:strRef>
                  <c:f>'Data(FigII.2.1) '!$A$67</c:f>
                  <c:strCache>
                    <c:ptCount val="1"/>
                    <c:pt idx="0">
                      <c:v>Azerbaijan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7"/>
              <c:tx>
                <c:strRef>
                  <c:f>'Data(FigII.2.1) '!$A$68</c:f>
                  <c:strCache>
                    <c:ptCount val="1"/>
                    <c:pt idx="0">
                      <c:v>France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8"/>
              <c:tx>
                <c:strRef>
                  <c:f>'Data(FigII.2.1) '!$A$69</c:f>
                  <c:strCache>
                    <c:ptCount val="1"/>
                    <c:pt idx="0">
                      <c:v>New 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9"/>
              <c:tx>
                <c:strRef>
                  <c:f>'Data(FigII.2.1) '!$A$70</c:f>
                  <c:strCache>
                    <c:ptCount val="1"/>
                    <c:pt idx="0">
                      <c:v>Indonesia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0"/>
              <c:tx>
                <c:strRef>
                  <c:f>'Data(FigII.2.1) '!$A$71</c:f>
                  <c:strCache>
                    <c:ptCount val="1"/>
                    <c:pt idx="0">
                      <c:v>Shanghai-China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1"/>
              <c:tx>
                <c:strRef>
                  <c:f>'Data(FigII.2.1) '!$A$72</c:f>
                  <c:strCache>
                    <c:ptCount val="1"/>
                    <c:pt idx="0">
                      <c:v>Serbia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2"/>
              <c:tx>
                <c:strRef>
                  <c:f>'Data(FigII.2.1) '!$A$73</c:f>
                  <c:strCache>
                    <c:ptCount val="1"/>
                    <c:pt idx="0">
                      <c:v>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3"/>
              <c:tx>
                <c:strRef>
                  <c:f>'Data(FigII.2.1) '!$A$74</c:f>
                  <c:strCache>
                    <c:ptCount val="1"/>
                    <c:pt idx="0">
                      <c:v>Trinidad and Tobago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4"/>
              <c:tx>
                <c:strRef>
                  <c:f>'Data(FigII.2.1) '!$A$75</c:f>
                  <c:strCache>
                    <c:ptCount val="1"/>
                    <c:pt idx="0">
                      <c:v>Australia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5"/>
              <c:tx>
                <c:strRef>
                  <c:f>'Data(FigII.2.1) '!$A$76</c:f>
                  <c:strCache>
                    <c:ptCount val="1"/>
                    <c:pt idx="0">
                      <c:v>OECD total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6"/>
              <c:tx>
                <c:strRef>
                  <c:f>'Data(FigII.2.1) '!$A$77</c:f>
                  <c:strCache>
                    <c:ptCount val="1"/>
                    <c:pt idx="0">
                      <c:v>OECD average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xVal>
          <c:yVal>
            <c:numRef>
              <c:f>'Data(FigII.2.1) '!$C$11:$C$75</c:f>
              <c:numCache>
                <c:ptCount val="65"/>
                <c:pt idx="0">
                  <c:v>111.391192096635</c:v>
                </c:pt>
                <c:pt idx="1">
                  <c:v>109.00232684966306</c:v>
                </c:pt>
                <c:pt idx="2">
                  <c:v>131.71088892928606</c:v>
                </c:pt>
                <c:pt idx="3">
                  <c:v>93.51088892928601</c:v>
                </c:pt>
                <c:pt idx="4">
                  <c:v>125.465479003817</c:v>
                </c:pt>
                <c:pt idx="5">
                  <c:v>111.90041810579902</c:v>
                </c:pt>
                <c:pt idx="6">
                  <c:v>110.88729321941497</c:v>
                </c:pt>
                <c:pt idx="7">
                  <c:v>111.95273586620698</c:v>
                </c:pt>
                <c:pt idx="8">
                  <c:v>108.92101636256695</c:v>
                </c:pt>
                <c:pt idx="9">
                  <c:v>110.080385384475</c:v>
                </c:pt>
                <c:pt idx="10">
                  <c:v>91.93364339343503</c:v>
                </c:pt>
                <c:pt idx="11">
                  <c:v>93.39623688327197</c:v>
                </c:pt>
                <c:pt idx="12">
                  <c:v>115.02490456280697</c:v>
                </c:pt>
                <c:pt idx="13">
                  <c:v>135.58712961279804</c:v>
                </c:pt>
                <c:pt idx="14">
                  <c:v>109.57131430649105</c:v>
                </c:pt>
                <c:pt idx="15">
                  <c:v>110.49124326352398</c:v>
                </c:pt>
                <c:pt idx="16">
                  <c:v>133.41020614811902</c:v>
                </c:pt>
                <c:pt idx="17">
                  <c:v>114.97029630976101</c:v>
                </c:pt>
                <c:pt idx="18">
                  <c:v>118.95149972732293</c:v>
                </c:pt>
                <c:pt idx="19">
                  <c:v>107.29529176513307</c:v>
                </c:pt>
                <c:pt idx="20">
                  <c:v>99.48475077355403</c:v>
                </c:pt>
                <c:pt idx="21">
                  <c:v>115.10878835901394</c:v>
                </c:pt>
                <c:pt idx="22">
                  <c:v>118.227340483548</c:v>
                </c:pt>
                <c:pt idx="23">
                  <c:v>120.08975711527899</c:v>
                </c:pt>
                <c:pt idx="24">
                  <c:v>96.48656180652404</c:v>
                </c:pt>
                <c:pt idx="25">
                  <c:v>128.028540265407</c:v>
                </c:pt>
                <c:pt idx="26">
                  <c:v>105.13717505908</c:v>
                </c:pt>
                <c:pt idx="27">
                  <c:v>128.31957825849804</c:v>
                </c:pt>
                <c:pt idx="28">
                  <c:v>125.92408652972199</c:v>
                </c:pt>
                <c:pt idx="29">
                  <c:v>133.37851299763798</c:v>
                </c:pt>
                <c:pt idx="30">
                  <c:v>116.92769678118697</c:v>
                </c:pt>
                <c:pt idx="31">
                  <c:v>99.81988729322006</c:v>
                </c:pt>
                <c:pt idx="32">
                  <c:v>120.40078481884194</c:v>
                </c:pt>
                <c:pt idx="33">
                  <c:v>120.39319751582798</c:v>
                </c:pt>
                <c:pt idx="34">
                  <c:v>103.10587165969804</c:v>
                </c:pt>
                <c:pt idx="35">
                  <c:v>129.161570623523</c:v>
                </c:pt>
                <c:pt idx="36">
                  <c:v>123.770150881657</c:v>
                </c:pt>
                <c:pt idx="37">
                  <c:v>98.00876204326505</c:v>
                </c:pt>
                <c:pt idx="38">
                  <c:v>108.03890201781405</c:v>
                </c:pt>
                <c:pt idx="39">
                  <c:v>108.08718414833595</c:v>
                </c:pt>
                <c:pt idx="40">
                  <c:v>105.63935609725593</c:v>
                </c:pt>
                <c:pt idx="41">
                  <c:v>100.08456644246502</c:v>
                </c:pt>
                <c:pt idx="42">
                  <c:v>101.853117614979</c:v>
                </c:pt>
                <c:pt idx="43">
                  <c:v>113.78054899109299</c:v>
                </c:pt>
                <c:pt idx="44">
                  <c:v>106.23886566078801</c:v>
                </c:pt>
                <c:pt idx="45">
                  <c:v>90.39407380476302</c:v>
                </c:pt>
                <c:pt idx="46">
                  <c:v>118.96535175422599</c:v>
                </c:pt>
                <c:pt idx="47">
                  <c:v>114.24417378658399</c:v>
                </c:pt>
                <c:pt idx="48">
                  <c:v>93.31081621523401</c:v>
                </c:pt>
                <c:pt idx="49">
                  <c:v>102.67242799060898</c:v>
                </c:pt>
                <c:pt idx="50">
                  <c:v>100.59069393480502</c:v>
                </c:pt>
                <c:pt idx="51">
                  <c:v>103.33695691692401</c:v>
                </c:pt>
                <c:pt idx="52">
                  <c:v>164.06863347703103</c:v>
                </c:pt>
                <c:pt idx="53">
                  <c:v>107.50999181979404</c:v>
                </c:pt>
                <c:pt idx="54">
                  <c:v>104.76560625340898</c:v>
                </c:pt>
                <c:pt idx="55">
                  <c:v>123.34011997818601</c:v>
                </c:pt>
                <c:pt idx="56">
                  <c:v>95.47893110343603</c:v>
                </c:pt>
                <c:pt idx="57">
                  <c:v>119.49347391383293</c:v>
                </c:pt>
                <c:pt idx="58">
                  <c:v>121.3602254135609</c:v>
                </c:pt>
                <c:pt idx="59">
                  <c:v>85.66587893110403</c:v>
                </c:pt>
                <c:pt idx="60">
                  <c:v>92.53168514815502</c:v>
                </c:pt>
                <c:pt idx="61">
                  <c:v>101.46486093437602</c:v>
                </c:pt>
                <c:pt idx="62">
                  <c:v>109.72510228555996</c:v>
                </c:pt>
                <c:pt idx="63">
                  <c:v>135.33297845207306</c:v>
                </c:pt>
                <c:pt idx="64">
                  <c:v>116.9435011816031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forward val="10"/>
            <c:backward val="10"/>
            <c:dispEq val="0"/>
            <c:dispRSqr val="0"/>
          </c:trendline>
          <c:x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xVal>
          <c:y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yVal>
          <c:smooth val="0"/>
        </c:ser>
        <c:axId val="34320907"/>
        <c:axId val="40452708"/>
      </c:scatterChart>
      <c:valAx>
        <c:axId val="34320907"/>
        <c:scaling>
          <c:orientation val="minMax"/>
          <c:max val="170"/>
          <c:min val="80"/>
        </c:scaling>
        <c:axPos val="b"/>
        <c:title>
          <c:tx>
            <c:rich>
              <a:bodyPr vert="horz" rot="0" anchor="ctr"/>
              <a:lstStyle/>
              <a:p>
                <a:pPr algn="ctr">
                  <a:defRPr/>
                </a:pPr>
                <a:r>
                  <a:rPr lang="en-US" cap="none" sz="1050" b="0" i="0" u="none" baseline="0">
                    <a:solidFill>
                      <a:srgbClr val="000000"/>
                    </a:solidFill>
                  </a:rPr>
                  <a:t>Gap between the median student and the 10th percentile </a:t>
                </a:r>
              </a:p>
            </c:rich>
          </c:tx>
          <c:layout>
            <c:manualLayout>
              <c:xMode val="factor"/>
              <c:yMode val="factor"/>
              <c:x val="-0.00275"/>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crossAx val="40452708"/>
        <c:crosses val="autoZero"/>
        <c:crossBetween val="midCat"/>
        <c:dispUnits/>
      </c:valAx>
      <c:valAx>
        <c:axId val="40452708"/>
        <c:scaling>
          <c:orientation val="minMax"/>
          <c:max val="170"/>
          <c:min val="80"/>
        </c:scaling>
        <c:axPos val="l"/>
        <c:title>
          <c:tx>
            <c:rich>
              <a:bodyPr vert="horz" rot="-5400000" anchor="ctr"/>
              <a:lstStyle/>
              <a:p>
                <a:pPr algn="ctr">
                  <a:defRPr/>
                </a:pPr>
                <a:r>
                  <a:rPr lang="en-US" cap="none" sz="1050" b="0" i="0" u="none" baseline="0">
                    <a:solidFill>
                      <a:srgbClr val="000000"/>
                    </a:solidFill>
                  </a:rPr>
                  <a:t>Gap between 90th percentile and median student</a:t>
                </a:r>
              </a:p>
            </c:rich>
          </c:tx>
          <c:layout>
            <c:manualLayout>
              <c:xMode val="factor"/>
              <c:yMode val="factor"/>
              <c:x val="-0.005"/>
              <c:y val="0.01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crossAx val="34320907"/>
        <c:crosses val="autoZero"/>
        <c:crossBetween val="midCat"/>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225"/>
          <c:w val="0.95875"/>
          <c:h val="0.98925"/>
        </c:manualLayout>
      </c:layout>
      <c:barChart>
        <c:barDir val="col"/>
        <c:grouping val="clustered"/>
        <c:varyColors val="0"/>
        <c:ser>
          <c:idx val="0"/>
          <c:order val="0"/>
          <c:tx>
            <c:strRef>
              <c:f>'Data(FigII.2.2 )'!$B$9</c:f>
              <c:strCache>
                <c:ptCount val="1"/>
                <c:pt idx="0">
                  <c:v>% below Level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'Data(FigII.2.2 )'!$A$11:$A$76</c:f>
              <c:strCache>
                <c:ptCount val="66"/>
                <c:pt idx="0">
                  <c:v>Shanghai-China</c:v>
                </c:pt>
                <c:pt idx="1">
                  <c:v>Korea</c:v>
                </c:pt>
                <c:pt idx="2">
                  <c:v>Finland</c:v>
                </c:pt>
                <c:pt idx="3">
                  <c:v>Hong Kong-China</c:v>
                </c:pt>
                <c:pt idx="4">
                  <c:v>Canada</c:v>
                </c:pt>
                <c:pt idx="5">
                  <c:v>Singapore</c:v>
                </c:pt>
                <c:pt idx="6">
                  <c:v>Estonia</c:v>
                </c:pt>
                <c:pt idx="7">
                  <c:v>Japan</c:v>
                </c:pt>
                <c:pt idx="8">
                  <c:v>Australia</c:v>
                </c:pt>
                <c:pt idx="9">
                  <c:v>Netherlands</c:v>
                </c:pt>
                <c:pt idx="10">
                  <c:v>New Zealand</c:v>
                </c:pt>
                <c:pt idx="11">
                  <c:v>Macao-China</c:v>
                </c:pt>
                <c:pt idx="12">
                  <c:v>Norway</c:v>
                </c:pt>
                <c:pt idx="13">
                  <c:v>Poland</c:v>
                </c:pt>
                <c:pt idx="14">
                  <c:v>Denmark</c:v>
                </c:pt>
                <c:pt idx="15">
                  <c:v>Chinese Taipei</c:v>
                </c:pt>
                <c:pt idx="16">
                  <c:v>Liechtenstein</c:v>
                </c:pt>
                <c:pt idx="17">
                  <c:v>Switzerland</c:v>
                </c:pt>
                <c:pt idx="18">
                  <c:v>Iceland</c:v>
                </c:pt>
                <c:pt idx="19">
                  <c:v>Ireland</c:v>
                </c:pt>
                <c:pt idx="20">
                  <c:v>Sweden</c:v>
                </c:pt>
                <c:pt idx="21">
                  <c:v>Hungary</c:v>
                </c:pt>
                <c:pt idx="22">
                  <c:v>Latvia</c:v>
                </c:pt>
                <c:pt idx="23">
                  <c:v>United States</c:v>
                </c:pt>
                <c:pt idx="24">
                  <c:v>Portugal</c:v>
                </c:pt>
                <c:pt idx="25">
                  <c:v>Belgium</c:v>
                </c:pt>
                <c:pt idx="26">
                  <c:v>United Kingdom</c:v>
                </c:pt>
                <c:pt idx="27">
                  <c:v>Germany</c:v>
                </c:pt>
                <c:pt idx="28">
                  <c:v>OECD average</c:v>
                </c:pt>
                <c:pt idx="29">
                  <c:v>Spain</c:v>
                </c:pt>
                <c:pt idx="30">
                  <c:v>France</c:v>
                </c:pt>
                <c:pt idx="31">
                  <c:v>Italy</c:v>
                </c:pt>
                <c:pt idx="32">
                  <c:v>Slovenia</c:v>
                </c:pt>
                <c:pt idx="33">
                  <c:v>Greece</c:v>
                </c:pt>
                <c:pt idx="34">
                  <c:v>Slovak Republic</c:v>
                </c:pt>
                <c:pt idx="35">
                  <c:v>Croatia</c:v>
                </c:pt>
                <c:pt idx="36">
                  <c:v>Czech Republic</c:v>
                </c:pt>
                <c:pt idx="37">
                  <c:v>Lithuania</c:v>
                </c:pt>
                <c:pt idx="38">
                  <c:v>Turkey</c:v>
                </c:pt>
                <c:pt idx="39">
                  <c:v>Luxembourg</c:v>
                </c:pt>
                <c:pt idx="40">
                  <c:v>Israel</c:v>
                </c:pt>
                <c:pt idx="41">
                  <c:v>Russian Federation</c:v>
                </c:pt>
                <c:pt idx="42">
                  <c:v>Austria</c:v>
                </c:pt>
                <c:pt idx="43">
                  <c:v>Chile</c:v>
                </c:pt>
                <c:pt idx="44">
                  <c:v>Dubai (UAE)</c:v>
                </c:pt>
                <c:pt idx="45">
                  <c:v>Serbia</c:v>
                </c:pt>
                <c:pt idx="46">
                  <c:v>Mexico</c:v>
                </c:pt>
                <c:pt idx="47">
                  <c:v>Romania</c:v>
                </c:pt>
                <c:pt idx="48">
                  <c:v>Bulgaria</c:v>
                </c:pt>
                <c:pt idx="49">
                  <c:v>Uruguay</c:v>
                </c:pt>
                <c:pt idx="50">
                  <c:v>Thailand</c:v>
                </c:pt>
                <c:pt idx="51">
                  <c:v>Trinidad and Tobago</c:v>
                </c:pt>
                <c:pt idx="52">
                  <c:v>Colombia</c:v>
                </c:pt>
                <c:pt idx="53">
                  <c:v>Jordan</c:v>
                </c:pt>
                <c:pt idx="54">
                  <c:v>Montenegro</c:v>
                </c:pt>
                <c:pt idx="55">
                  <c:v>Brazil</c:v>
                </c:pt>
                <c:pt idx="56">
                  <c:v>Tunisia</c:v>
                </c:pt>
                <c:pt idx="57">
                  <c:v>Argentina</c:v>
                </c:pt>
                <c:pt idx="58">
                  <c:v>Indonesia</c:v>
                </c:pt>
                <c:pt idx="59">
                  <c:v>Albania</c:v>
                </c:pt>
                <c:pt idx="60">
                  <c:v>Kazakhstan</c:v>
                </c:pt>
                <c:pt idx="61">
                  <c:v>Qatar</c:v>
                </c:pt>
                <c:pt idx="62">
                  <c:v>Peru</c:v>
                </c:pt>
                <c:pt idx="63">
                  <c:v>Panama</c:v>
                </c:pt>
                <c:pt idx="64">
                  <c:v>Azerbaijan</c:v>
                </c:pt>
                <c:pt idx="65">
                  <c:v>Kyrgyzstan</c:v>
                </c:pt>
              </c:strCache>
            </c:strRef>
          </c:cat>
          <c:val>
            <c:numRef>
              <c:f>'Data(FigII.2.2 )'!$B$11:$B$76</c:f>
              <c:numCache>
                <c:ptCount val="66"/>
                <c:pt idx="0">
                  <c:v>4.054851735236923</c:v>
                </c:pt>
                <c:pt idx="1">
                  <c:v>5.794017007393343</c:v>
                </c:pt>
                <c:pt idx="2">
                  <c:v>8.108724328213434</c:v>
                </c:pt>
                <c:pt idx="3">
                  <c:v>8.28935729210002</c:v>
                </c:pt>
                <c:pt idx="4">
                  <c:v>10.289074522981803</c:v>
                </c:pt>
                <c:pt idx="5">
                  <c:v>12.481051702758757</c:v>
                </c:pt>
                <c:pt idx="6">
                  <c:v>13.332655359207976</c:v>
                </c:pt>
                <c:pt idx="7">
                  <c:v>13.595097078257279</c:v>
                </c:pt>
                <c:pt idx="8">
                  <c:v>14.249624854249891</c:v>
                </c:pt>
                <c:pt idx="9">
                  <c:v>14.314964006235973</c:v>
                </c:pt>
                <c:pt idx="10">
                  <c:v>14.346289419548107</c:v>
                </c:pt>
                <c:pt idx="11">
                  <c:v>14.878839852690998</c:v>
                </c:pt>
                <c:pt idx="12">
                  <c:v>15.000317323761296</c:v>
                </c:pt>
                <c:pt idx="13">
                  <c:v>15.032062124156715</c:v>
                </c:pt>
                <c:pt idx="14">
                  <c:v>15.217950036691844</c:v>
                </c:pt>
                <c:pt idx="15">
                  <c:v>15.644717239565859</c:v>
                </c:pt>
                <c:pt idx="16">
                  <c:v>15.681089983227908</c:v>
                </c:pt>
                <c:pt idx="17">
                  <c:v>16.806172370251996</c:v>
                </c:pt>
                <c:pt idx="18">
                  <c:v>16.82030794196602</c:v>
                </c:pt>
                <c:pt idx="19">
                  <c:v>17.24918270150642</c:v>
                </c:pt>
                <c:pt idx="20">
                  <c:v>17.439302253682417</c:v>
                </c:pt>
                <c:pt idx="21">
                  <c:v>17.552553858790677</c:v>
                </c:pt>
                <c:pt idx="22">
                  <c:v>17.578917593255934</c:v>
                </c:pt>
                <c:pt idx="23">
                  <c:v>17.618287666816588</c:v>
                </c:pt>
                <c:pt idx="24">
                  <c:v>17.61973187706534</c:v>
                </c:pt>
                <c:pt idx="25">
                  <c:v>17.742598035422752</c:v>
                </c:pt>
                <c:pt idx="26">
                  <c:v>18.440513506397618</c:v>
                </c:pt>
                <c:pt idx="27">
                  <c:v>18.466724115398268</c:v>
                </c:pt>
                <c:pt idx="28">
                  <c:v>18.77841064347978</c:v>
                </c:pt>
                <c:pt idx="29">
                  <c:v>19.55939543104452</c:v>
                </c:pt>
                <c:pt idx="30">
                  <c:v>19.75214117712659</c:v>
                </c:pt>
                <c:pt idx="31">
                  <c:v>21.023119035347793</c:v>
                </c:pt>
                <c:pt idx="32">
                  <c:v>21.200402656541847</c:v>
                </c:pt>
                <c:pt idx="33">
                  <c:v>21.32165779391009</c:v>
                </c:pt>
                <c:pt idx="34">
                  <c:v>22.194528757656105</c:v>
                </c:pt>
                <c:pt idx="35">
                  <c:v>22.43537619658139</c:v>
                </c:pt>
                <c:pt idx="36">
                  <c:v>23.054675011791396</c:v>
                </c:pt>
                <c:pt idx="37">
                  <c:v>24.363181212866063</c:v>
                </c:pt>
                <c:pt idx="38">
                  <c:v>24.50582068187797</c:v>
                </c:pt>
                <c:pt idx="39">
                  <c:v>26.040799413635252</c:v>
                </c:pt>
                <c:pt idx="40">
                  <c:v>26.54697827280357</c:v>
                </c:pt>
                <c:pt idx="41">
                  <c:v>27.369454895872686</c:v>
                </c:pt>
                <c:pt idx="42">
                  <c:v>27.57631184435173</c:v>
                </c:pt>
                <c:pt idx="43">
                  <c:v>30.562547159904906</c:v>
                </c:pt>
                <c:pt idx="44">
                  <c:v>31.028140555779764</c:v>
                </c:pt>
                <c:pt idx="45">
                  <c:v>32.81659672099084</c:v>
                </c:pt>
                <c:pt idx="46">
                  <c:v>40.09143425432485</c:v>
                </c:pt>
                <c:pt idx="47">
                  <c:v>40.3997367988857</c:v>
                </c:pt>
                <c:pt idx="48">
                  <c:v>40.98734804193823</c:v>
                </c:pt>
                <c:pt idx="49">
                  <c:v>41.90770098799155</c:v>
                </c:pt>
                <c:pt idx="50">
                  <c:v>42.86945825033733</c:v>
                </c:pt>
                <c:pt idx="51">
                  <c:v>44.80557383148296</c:v>
                </c:pt>
                <c:pt idx="52">
                  <c:v>47.114423453295096</c:v>
                </c:pt>
                <c:pt idx="53">
                  <c:v>48.031836591360445</c:v>
                </c:pt>
                <c:pt idx="54">
                  <c:v>49.54967275834851</c:v>
                </c:pt>
                <c:pt idx="55">
                  <c:v>49.556626287151175</c:v>
                </c:pt>
                <c:pt idx="56">
                  <c:v>50.156741822855835</c:v>
                </c:pt>
                <c:pt idx="57">
                  <c:v>51.57951116878459</c:v>
                </c:pt>
                <c:pt idx="58">
                  <c:v>53.42190090545381</c:v>
                </c:pt>
                <c:pt idx="59">
                  <c:v>56.66823786405085</c:v>
                </c:pt>
                <c:pt idx="60">
                  <c:v>58.69709395695541</c:v>
                </c:pt>
                <c:pt idx="61">
                  <c:v>63.458981737036396</c:v>
                </c:pt>
                <c:pt idx="62">
                  <c:v>64.768264419376</c:v>
                </c:pt>
                <c:pt idx="63">
                  <c:v>65.2555778347485</c:v>
                </c:pt>
                <c:pt idx="64">
                  <c:v>72.78855000233176</c:v>
                </c:pt>
                <c:pt idx="65">
                  <c:v>83.22138198407441</c:v>
                </c:pt>
              </c:numCache>
            </c:numRef>
          </c:val>
        </c:ser>
        <c:gapWidth val="50"/>
        <c:axId val="28530053"/>
        <c:axId val="55443886"/>
      </c:barChart>
      <c:lineChart>
        <c:grouping val="standard"/>
        <c:varyColors val="0"/>
        <c:ser>
          <c:idx val="1"/>
          <c:order val="1"/>
          <c:tx>
            <c:strRef>
              <c:f>'Data(FigII.2.2 )'!$C$9</c:f>
              <c:strCache>
                <c:ptCount val="1"/>
                <c:pt idx="0">
                  <c:v>% reaching at least Level 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C0C0C0"/>
              </a:solidFill>
              <a:ln>
                <a:solidFill>
                  <a:srgbClr val="000000"/>
                </a:solidFill>
              </a:ln>
            </c:spPr>
          </c:marker>
          <c:cat>
            <c:strRef>
              <c:f>'Data(FigII.2.2 )'!$A$11:$A$76</c:f>
              <c:strCache>
                <c:ptCount val="66"/>
                <c:pt idx="0">
                  <c:v>Shanghai-China</c:v>
                </c:pt>
                <c:pt idx="1">
                  <c:v>Korea</c:v>
                </c:pt>
                <c:pt idx="2">
                  <c:v>Finland</c:v>
                </c:pt>
                <c:pt idx="3">
                  <c:v>Hong Kong-China</c:v>
                </c:pt>
                <c:pt idx="4">
                  <c:v>Canada</c:v>
                </c:pt>
                <c:pt idx="5">
                  <c:v>Singapore</c:v>
                </c:pt>
                <c:pt idx="6">
                  <c:v>Estonia</c:v>
                </c:pt>
                <c:pt idx="7">
                  <c:v>Japan</c:v>
                </c:pt>
                <c:pt idx="8">
                  <c:v>Australia</c:v>
                </c:pt>
                <c:pt idx="9">
                  <c:v>Netherlands</c:v>
                </c:pt>
                <c:pt idx="10">
                  <c:v>New Zealand</c:v>
                </c:pt>
                <c:pt idx="11">
                  <c:v>Macao-China</c:v>
                </c:pt>
                <c:pt idx="12">
                  <c:v>Norway</c:v>
                </c:pt>
                <c:pt idx="13">
                  <c:v>Poland</c:v>
                </c:pt>
                <c:pt idx="14">
                  <c:v>Denmark</c:v>
                </c:pt>
                <c:pt idx="15">
                  <c:v>Chinese Taipei</c:v>
                </c:pt>
                <c:pt idx="16">
                  <c:v>Liechtenstein</c:v>
                </c:pt>
                <c:pt idx="17">
                  <c:v>Switzerland</c:v>
                </c:pt>
                <c:pt idx="18">
                  <c:v>Iceland</c:v>
                </c:pt>
                <c:pt idx="19">
                  <c:v>Ireland</c:v>
                </c:pt>
                <c:pt idx="20">
                  <c:v>Sweden</c:v>
                </c:pt>
                <c:pt idx="21">
                  <c:v>Hungary</c:v>
                </c:pt>
                <c:pt idx="22">
                  <c:v>Latvia</c:v>
                </c:pt>
                <c:pt idx="23">
                  <c:v>United States</c:v>
                </c:pt>
                <c:pt idx="24">
                  <c:v>Portugal</c:v>
                </c:pt>
                <c:pt idx="25">
                  <c:v>Belgium</c:v>
                </c:pt>
                <c:pt idx="26">
                  <c:v>United Kingdom</c:v>
                </c:pt>
                <c:pt idx="27">
                  <c:v>Germany</c:v>
                </c:pt>
                <c:pt idx="28">
                  <c:v>OECD average</c:v>
                </c:pt>
                <c:pt idx="29">
                  <c:v>Spain</c:v>
                </c:pt>
                <c:pt idx="30">
                  <c:v>France</c:v>
                </c:pt>
                <c:pt idx="31">
                  <c:v>Italy</c:v>
                </c:pt>
                <c:pt idx="32">
                  <c:v>Slovenia</c:v>
                </c:pt>
                <c:pt idx="33">
                  <c:v>Greece</c:v>
                </c:pt>
                <c:pt idx="34">
                  <c:v>Slovak Republic</c:v>
                </c:pt>
                <c:pt idx="35">
                  <c:v>Croatia</c:v>
                </c:pt>
                <c:pt idx="36">
                  <c:v>Czech Republic</c:v>
                </c:pt>
                <c:pt idx="37">
                  <c:v>Lithuania</c:v>
                </c:pt>
                <c:pt idx="38">
                  <c:v>Turkey</c:v>
                </c:pt>
                <c:pt idx="39">
                  <c:v>Luxembourg</c:v>
                </c:pt>
                <c:pt idx="40">
                  <c:v>Israel</c:v>
                </c:pt>
                <c:pt idx="41">
                  <c:v>Russian Federation</c:v>
                </c:pt>
                <c:pt idx="42">
                  <c:v>Austria</c:v>
                </c:pt>
                <c:pt idx="43">
                  <c:v>Chile</c:v>
                </c:pt>
                <c:pt idx="44">
                  <c:v>Dubai (UAE)</c:v>
                </c:pt>
                <c:pt idx="45">
                  <c:v>Serbia</c:v>
                </c:pt>
                <c:pt idx="46">
                  <c:v>Mexico</c:v>
                </c:pt>
                <c:pt idx="47">
                  <c:v>Romania</c:v>
                </c:pt>
                <c:pt idx="48">
                  <c:v>Bulgaria</c:v>
                </c:pt>
                <c:pt idx="49">
                  <c:v>Uruguay</c:v>
                </c:pt>
                <c:pt idx="50">
                  <c:v>Thailand</c:v>
                </c:pt>
                <c:pt idx="51">
                  <c:v>Trinidad and Tobago</c:v>
                </c:pt>
                <c:pt idx="52">
                  <c:v>Colombia</c:v>
                </c:pt>
                <c:pt idx="53">
                  <c:v>Jordan</c:v>
                </c:pt>
                <c:pt idx="54">
                  <c:v>Montenegro</c:v>
                </c:pt>
                <c:pt idx="55">
                  <c:v>Brazil</c:v>
                </c:pt>
                <c:pt idx="56">
                  <c:v>Tunisia</c:v>
                </c:pt>
                <c:pt idx="57">
                  <c:v>Argentina</c:v>
                </c:pt>
                <c:pt idx="58">
                  <c:v>Indonesia</c:v>
                </c:pt>
                <c:pt idx="59">
                  <c:v>Albania</c:v>
                </c:pt>
                <c:pt idx="60">
                  <c:v>Kazakhstan</c:v>
                </c:pt>
                <c:pt idx="61">
                  <c:v>Qatar</c:v>
                </c:pt>
                <c:pt idx="62">
                  <c:v>Peru</c:v>
                </c:pt>
                <c:pt idx="63">
                  <c:v>Panama</c:v>
                </c:pt>
                <c:pt idx="64">
                  <c:v>Azerbaijan</c:v>
                </c:pt>
                <c:pt idx="65">
                  <c:v>Kyrgyzstan</c:v>
                </c:pt>
              </c:strCache>
            </c:strRef>
          </c:cat>
          <c:val>
            <c:numRef>
              <c:f>'Data(FigII.2.2 )'!$C$11:$C$76</c:f>
              <c:numCache>
                <c:ptCount val="66"/>
                <c:pt idx="0">
                  <c:v>82.67245860408518</c:v>
                </c:pt>
                <c:pt idx="1">
                  <c:v>78.792277665427</c:v>
                </c:pt>
                <c:pt idx="2">
                  <c:v>75.19716626196531</c:v>
                </c:pt>
                <c:pt idx="3">
                  <c:v>75.65522572141242</c:v>
                </c:pt>
                <c:pt idx="4">
                  <c:v>69.50066384678065</c:v>
                </c:pt>
                <c:pt idx="5">
                  <c:v>68.9999171371805</c:v>
                </c:pt>
                <c:pt idx="6">
                  <c:v>61.041963812658764</c:v>
                </c:pt>
                <c:pt idx="7">
                  <c:v>68.44820541827991</c:v>
                </c:pt>
                <c:pt idx="8">
                  <c:v>65.33100855221944</c:v>
                </c:pt>
                <c:pt idx="9">
                  <c:v>60.938966030608164</c:v>
                </c:pt>
                <c:pt idx="10">
                  <c:v>66.33523587080309</c:v>
                </c:pt>
                <c:pt idx="11">
                  <c:v>54.55097626623117</c:v>
                </c:pt>
                <c:pt idx="12">
                  <c:v>61.377445188997</c:v>
                </c:pt>
                <c:pt idx="13">
                  <c:v>60.469335871823944</c:v>
                </c:pt>
                <c:pt idx="14">
                  <c:v>58.753941563958435</c:v>
                </c:pt>
                <c:pt idx="15">
                  <c:v>59.739418580459535</c:v>
                </c:pt>
                <c:pt idx="16">
                  <c:v>60.30852280910315</c:v>
                </c:pt>
                <c:pt idx="17">
                  <c:v>60.48377353847955</c:v>
                </c:pt>
                <c:pt idx="18">
                  <c:v>61.02393347411054</c:v>
                </c:pt>
                <c:pt idx="19">
                  <c:v>59.493838155013805</c:v>
                </c:pt>
                <c:pt idx="20">
                  <c:v>59.08430542283443</c:v>
                </c:pt>
                <c:pt idx="21">
                  <c:v>58.69657093056343</c:v>
                </c:pt>
                <c:pt idx="22">
                  <c:v>53.627649253129434</c:v>
                </c:pt>
                <c:pt idx="23">
                  <c:v>57.971058632005764</c:v>
                </c:pt>
                <c:pt idx="24">
                  <c:v>56.026223487800586</c:v>
                </c:pt>
                <c:pt idx="25">
                  <c:v>61.96488690036903</c:v>
                </c:pt>
                <c:pt idx="26">
                  <c:v>56.671678038050345</c:v>
                </c:pt>
                <c:pt idx="27">
                  <c:v>59.31183611116917</c:v>
                </c:pt>
                <c:pt idx="28">
                  <c:v>57.23256836932909</c:v>
                </c:pt>
                <c:pt idx="29">
                  <c:v>53.603229661901516</c:v>
                </c:pt>
                <c:pt idx="30">
                  <c:v>59.15136816903069</c:v>
                </c:pt>
                <c:pt idx="31">
                  <c:v>54.92873363404677</c:v>
                </c:pt>
                <c:pt idx="32">
                  <c:v>53.175834310186794</c:v>
                </c:pt>
                <c:pt idx="33">
                  <c:v>53.122285105860236</c:v>
                </c:pt>
                <c:pt idx="34">
                  <c:v>49.6931869921213</c:v>
                </c:pt>
                <c:pt idx="35">
                  <c:v>50.19417261623931</c:v>
                </c:pt>
                <c:pt idx="36">
                  <c:v>49.51943689074905</c:v>
                </c:pt>
                <c:pt idx="37">
                  <c:v>45.62008478789981</c:v>
                </c:pt>
                <c:pt idx="38">
                  <c:v>43.32383373845161</c:v>
                </c:pt>
                <c:pt idx="39">
                  <c:v>49.97753407132534</c:v>
                </c:pt>
                <c:pt idx="40">
                  <c:v>50.9657779840599</c:v>
                </c:pt>
                <c:pt idx="41">
                  <c:v>41.06345891329487</c:v>
                </c:pt>
                <c:pt idx="42">
                  <c:v>48.34232532619183</c:v>
                </c:pt>
                <c:pt idx="43">
                  <c:v>36.25714055908538</c:v>
                </c:pt>
                <c:pt idx="44">
                  <c:v>43.54210483454357</c:v>
                </c:pt>
                <c:pt idx="45">
                  <c:v>33.94787750693826</c:v>
                </c:pt>
                <c:pt idx="46">
                  <c:v>26.932323340260083</c:v>
                </c:pt>
                <c:pt idx="47">
                  <c:v>27.970763820881192</c:v>
                </c:pt>
                <c:pt idx="48">
                  <c:v>35.574288138542954</c:v>
                </c:pt>
                <c:pt idx="49">
                  <c:v>30.119041888206056</c:v>
                </c:pt>
                <c:pt idx="50">
                  <c:v>20.320701754856064</c:v>
                </c:pt>
                <c:pt idx="51">
                  <c:v>30.146692261535858</c:v>
                </c:pt>
                <c:pt idx="52">
                  <c:v>22.258451275114513</c:v>
                </c:pt>
                <c:pt idx="53">
                  <c:v>20.14978429102381</c:v>
                </c:pt>
                <c:pt idx="54">
                  <c:v>22.404519620212405</c:v>
                </c:pt>
                <c:pt idx="55">
                  <c:v>23.32436319117723</c:v>
                </c:pt>
                <c:pt idx="56">
                  <c:v>18.342374380966547</c:v>
                </c:pt>
                <c:pt idx="57">
                  <c:v>23.014276385450547</c:v>
                </c:pt>
                <c:pt idx="58">
                  <c:v>12.267264496968881</c:v>
                </c:pt>
                <c:pt idx="59">
                  <c:v>17.71059723811428</c:v>
                </c:pt>
                <c:pt idx="60">
                  <c:v>17.17632450350474</c:v>
                </c:pt>
                <c:pt idx="61">
                  <c:v>18.19594508826718</c:v>
                </c:pt>
                <c:pt idx="62">
                  <c:v>13.161099431824788</c:v>
                </c:pt>
                <c:pt idx="63">
                  <c:v>14.032844116780176</c:v>
                </c:pt>
                <c:pt idx="64">
                  <c:v>5.72108346808793</c:v>
                </c:pt>
                <c:pt idx="65">
                  <c:v>5.252532139452486</c:v>
                </c:pt>
              </c:numCache>
            </c:numRef>
          </c:val>
          <c:smooth val="0"/>
        </c:ser>
        <c:dropLines>
          <c:spPr>
            <a:ln w="3175">
              <a:solidFill>
                <a:srgbClr val="000000"/>
              </a:solidFill>
            </a:ln>
          </c:spPr>
        </c:dropLines>
        <c:upDownBars>
          <c:upBars>
            <c:spPr>
              <a:solidFill>
                <a:srgbClr val="000000"/>
              </a:solidFill>
              <a:ln w="3175">
                <a:solidFill>
                  <a:srgbClr val="000000"/>
                </a:solidFill>
              </a:ln>
            </c:spPr>
          </c:upBars>
          <c:downBars/>
        </c:upDownBars>
        <c:axId val="28530053"/>
        <c:axId val="55443886"/>
      </c:lineChart>
      <c:catAx>
        <c:axId val="2853005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443886"/>
        <c:crosses val="autoZero"/>
        <c:auto val="1"/>
        <c:lblOffset val="100"/>
        <c:tickLblSkip val="1"/>
        <c:noMultiLvlLbl val="0"/>
      </c:catAx>
      <c:valAx>
        <c:axId val="55443886"/>
        <c:scaling>
          <c:orientation val="minMax"/>
        </c:scaling>
        <c:axPos val="l"/>
        <c:title>
          <c:tx>
            <c:rich>
              <a:bodyPr vert="horz" rot="-5400000" anchor="ctr"/>
              <a:lstStyle/>
              <a:p>
                <a:pPr algn="ctr">
                  <a:defRPr/>
                </a:pPr>
                <a:r>
                  <a:rPr lang="en-US" cap="none" sz="1100" b="0" i="0" u="none" baseline="0">
                    <a:solidFill>
                      <a:srgbClr val="000000"/>
                    </a:solidFill>
                  </a:rPr>
                  <a:t>Percentage of students</a:t>
                </a:r>
              </a:p>
            </c:rich>
          </c:tx>
          <c:layout>
            <c:manualLayout>
              <c:xMode val="factor"/>
              <c:yMode val="factor"/>
              <c:x val="0.25375"/>
              <c:y val="-0.004"/>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28530053"/>
        <c:crossesAt val="1"/>
        <c:crossBetween val="between"/>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6825"/>
          <c:w val="0.972"/>
          <c:h val="0.82075"/>
        </c:manualLayout>
      </c:layout>
      <c:barChart>
        <c:barDir val="bar"/>
        <c:grouping val="stacked"/>
        <c:varyColors val="0"/>
        <c:ser>
          <c:idx val="0"/>
          <c:order val="0"/>
          <c:tx>
            <c:strRef>
              <c:f>'Dta(Fig II.2.4)'!$B$8</c:f>
              <c:strCache>
                <c:ptCount val="1"/>
                <c:pt idx="0">
                  <c:v>Highest occupational status of parents and highest level of parents' education</c:v>
                </c:pt>
              </c:strCache>
            </c:strRef>
          </c:tx>
          <c:spPr>
            <a:solidFill>
              <a:srgbClr val="B9CDE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II.2.4)'!$B$11:$B$75</c:f>
              <c:numCache>
                <c:ptCount val="65"/>
                <c:pt idx="0">
                  <c:v>1.6954882898350512</c:v>
                </c:pt>
                <c:pt idx="1">
                  <c:v>0.9844742393169028</c:v>
                </c:pt>
                <c:pt idx="2">
                  <c:v>1.7539408384332393</c:v>
                </c:pt>
                <c:pt idx="3">
                  <c:v>0.741279772138185</c:v>
                </c:pt>
                <c:pt idx="4">
                  <c:v>1.6294029462863477</c:v>
                </c:pt>
                <c:pt idx="5">
                  <c:v>1.498880243657263</c:v>
                </c:pt>
                <c:pt idx="6">
                  <c:v>0.34741965938503405</c:v>
                </c:pt>
                <c:pt idx="7">
                  <c:v>4.758332624379813</c:v>
                </c:pt>
                <c:pt idx="8">
                  <c:v>2.1548016091029023</c:v>
                </c:pt>
                <c:pt idx="9">
                  <c:v>1.35385533033846</c:v>
                </c:pt>
                <c:pt idx="10">
                  <c:v>5.082143247119841</c:v>
                </c:pt>
                <c:pt idx="11">
                  <c:v>1.4845256068885675</c:v>
                </c:pt>
                <c:pt idx="12">
                  <c:v>2.741684641038402</c:v>
                </c:pt>
                <c:pt idx="13">
                  <c:v>2.99730440970637</c:v>
                </c:pt>
                <c:pt idx="14">
                  <c:v>3.9652050988760283</c:v>
                </c:pt>
                <c:pt idx="15">
                  <c:v>1.0387492053951846</c:v>
                </c:pt>
                <c:pt idx="16">
                  <c:v>1.5122403032147353</c:v>
                </c:pt>
                <c:pt idx="17">
                  <c:v>2.5343389134821948</c:v>
                </c:pt>
                <c:pt idx="18">
                  <c:v>1.6600577258478104</c:v>
                </c:pt>
                <c:pt idx="19">
                  <c:v>3.2951239341246463</c:v>
                </c:pt>
                <c:pt idx="20">
                  <c:v>1.4931540311006621</c:v>
                </c:pt>
                <c:pt idx="21">
                  <c:v>3.0118273259310513</c:v>
                </c:pt>
                <c:pt idx="22">
                  <c:v>2.818588920850196</c:v>
                </c:pt>
                <c:pt idx="23">
                  <c:v>1.4612883143041238</c:v>
                </c:pt>
                <c:pt idx="24">
                  <c:v>2.090458279293273</c:v>
                </c:pt>
                <c:pt idx="25">
                  <c:v>2.429420275263457</c:v>
                </c:pt>
                <c:pt idx="26">
                  <c:v>5.6058680132693475</c:v>
                </c:pt>
                <c:pt idx="27">
                  <c:v>2.318572978148822</c:v>
                </c:pt>
                <c:pt idx="28">
                  <c:v>2.6867765916336808</c:v>
                </c:pt>
                <c:pt idx="29">
                  <c:v>2.5505648879881377</c:v>
                </c:pt>
                <c:pt idx="30">
                  <c:v>2.7493363027633713</c:v>
                </c:pt>
                <c:pt idx="31">
                  <c:v>3.8714544080392486</c:v>
                </c:pt>
                <c:pt idx="32">
                  <c:v>2.419162478551467</c:v>
                </c:pt>
                <c:pt idx="33">
                  <c:v>1.5330244336986354</c:v>
                </c:pt>
                <c:pt idx="34">
                  <c:v>2.8677455248297505</c:v>
                </c:pt>
                <c:pt idx="35">
                  <c:v>2.140320263587178</c:v>
                </c:pt>
                <c:pt idx="36">
                  <c:v>1.6053833170110536</c:v>
                </c:pt>
                <c:pt idx="37">
                  <c:v>2.599077387815594</c:v>
                </c:pt>
                <c:pt idx="38">
                  <c:v>1.6363967999796571</c:v>
                </c:pt>
                <c:pt idx="39">
                  <c:v>2.8662328723623354</c:v>
                </c:pt>
                <c:pt idx="40">
                  <c:v>1.3881537069730001</c:v>
                </c:pt>
                <c:pt idx="41">
                  <c:v>1.7547765045880936</c:v>
                </c:pt>
                <c:pt idx="42">
                  <c:v>3.033322757681283</c:v>
                </c:pt>
                <c:pt idx="43">
                  <c:v>2.797027613977175</c:v>
                </c:pt>
                <c:pt idx="44">
                  <c:v>2.137193299946688</c:v>
                </c:pt>
                <c:pt idx="45">
                  <c:v>2.672954891586091</c:v>
                </c:pt>
                <c:pt idx="46">
                  <c:v>2.9079510624518754</c:v>
                </c:pt>
                <c:pt idx="47">
                  <c:v>4.675653481262547</c:v>
                </c:pt>
                <c:pt idx="48">
                  <c:v>5.710502217274023</c:v>
                </c:pt>
                <c:pt idx="49">
                  <c:v>1.6409369584453692</c:v>
                </c:pt>
                <c:pt idx="50">
                  <c:v>2.351587520339848</c:v>
                </c:pt>
                <c:pt idx="51">
                  <c:v>3.209114367033937</c:v>
                </c:pt>
                <c:pt idx="52">
                  <c:v>1.569158156640917</c:v>
                </c:pt>
                <c:pt idx="53">
                  <c:v>3.017691667865453</c:v>
                </c:pt>
                <c:pt idx="54">
                  <c:v>3.4255404270523826</c:v>
                </c:pt>
                <c:pt idx="55">
                  <c:v>2.3188254793726166</c:v>
                </c:pt>
                <c:pt idx="56">
                  <c:v>4.335537160794956</c:v>
                </c:pt>
                <c:pt idx="57">
                  <c:v>1.43080044216266</c:v>
                </c:pt>
                <c:pt idx="58">
                  <c:v>1.933791357186042</c:v>
                </c:pt>
                <c:pt idx="59">
                  <c:v>3.809262459508183</c:v>
                </c:pt>
                <c:pt idx="60">
                  <c:v>1.6820547507327888</c:v>
                </c:pt>
                <c:pt idx="61">
                  <c:v>1.9084891752813178</c:v>
                </c:pt>
                <c:pt idx="62">
                  <c:v>2.274618086820386</c:v>
                </c:pt>
                <c:pt idx="63">
                  <c:v>2.1932109722034525</c:v>
                </c:pt>
                <c:pt idx="64">
                  <c:v>2.335779215902676</c:v>
                </c:pt>
              </c:numCache>
            </c:numRef>
          </c:val>
        </c:ser>
        <c:ser>
          <c:idx val="1"/>
          <c:order val="1"/>
          <c:tx>
            <c:strRef>
              <c:f>'Dta(Fig II.2.4)'!$C$8</c:f>
              <c:strCache>
                <c:ptCount val="1"/>
                <c:pt idx="0">
                  <c:v>Cultural possessions and number of books at home</c:v>
                </c:pt>
              </c:strCache>
            </c:strRef>
          </c:tx>
          <c:spPr>
            <a:solidFill>
              <a:srgbClr val="59595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II.2.4)'!$C$11:$C$75</c:f>
              <c:numCache>
                <c:ptCount val="65"/>
                <c:pt idx="0">
                  <c:v>0.8068063947165864</c:v>
                </c:pt>
                <c:pt idx="1">
                  <c:v>1.891211552026535</c:v>
                </c:pt>
                <c:pt idx="2">
                  <c:v>2.3041033635000563</c:v>
                </c:pt>
                <c:pt idx="3">
                  <c:v>1.9355563537105986</c:v>
                </c:pt>
                <c:pt idx="4">
                  <c:v>0.3846469186712387</c:v>
                </c:pt>
                <c:pt idx="5">
                  <c:v>3.2196685267437672</c:v>
                </c:pt>
                <c:pt idx="6">
                  <c:v>3.6932290576480966</c:v>
                </c:pt>
                <c:pt idx="7">
                  <c:v>1.7342208533504184</c:v>
                </c:pt>
                <c:pt idx="8">
                  <c:v>4.8048972621880015</c:v>
                </c:pt>
                <c:pt idx="9">
                  <c:v>2.8376630970295835</c:v>
                </c:pt>
                <c:pt idx="10">
                  <c:v>3.1001924582458305</c:v>
                </c:pt>
                <c:pt idx="11">
                  <c:v>3.1692006279344707</c:v>
                </c:pt>
                <c:pt idx="12">
                  <c:v>3.291172952582226</c:v>
                </c:pt>
                <c:pt idx="13">
                  <c:v>1.5222959735959094</c:v>
                </c:pt>
                <c:pt idx="14">
                  <c:v>3.5863292001270857</c:v>
                </c:pt>
                <c:pt idx="15">
                  <c:v>3.0606422419297346</c:v>
                </c:pt>
                <c:pt idx="16">
                  <c:v>0.9166087992086851</c:v>
                </c:pt>
                <c:pt idx="17">
                  <c:v>4.615668924581895</c:v>
                </c:pt>
                <c:pt idx="18">
                  <c:v>4.768165290678757</c:v>
                </c:pt>
                <c:pt idx="19">
                  <c:v>3.671076339659656</c:v>
                </c:pt>
                <c:pt idx="20">
                  <c:v>1.3411064503853432</c:v>
                </c:pt>
                <c:pt idx="21">
                  <c:v>4.56023558449607</c:v>
                </c:pt>
                <c:pt idx="22">
                  <c:v>5.10747666686278</c:v>
                </c:pt>
                <c:pt idx="23">
                  <c:v>1.700797413456133</c:v>
                </c:pt>
                <c:pt idx="24">
                  <c:v>2.6417777049778834</c:v>
                </c:pt>
                <c:pt idx="25">
                  <c:v>3.0916228842998343</c:v>
                </c:pt>
                <c:pt idx="26">
                  <c:v>0.7277750123735238</c:v>
                </c:pt>
                <c:pt idx="27">
                  <c:v>4.129366563159813</c:v>
                </c:pt>
                <c:pt idx="28">
                  <c:v>4.733804329774259</c:v>
                </c:pt>
                <c:pt idx="29">
                  <c:v>1.6133693542834813</c:v>
                </c:pt>
                <c:pt idx="30">
                  <c:v>5.510181721618395</c:v>
                </c:pt>
                <c:pt idx="31">
                  <c:v>0.40686366863104695</c:v>
                </c:pt>
                <c:pt idx="32">
                  <c:v>2.5499337383007585</c:v>
                </c:pt>
                <c:pt idx="33">
                  <c:v>2.551378574213743</c:v>
                </c:pt>
                <c:pt idx="34">
                  <c:v>2.422550699513721</c:v>
                </c:pt>
                <c:pt idx="35">
                  <c:v>3.7934037299590315</c:v>
                </c:pt>
                <c:pt idx="36">
                  <c:v>2.0528604313315384</c:v>
                </c:pt>
                <c:pt idx="37">
                  <c:v>4.390454790602895</c:v>
                </c:pt>
                <c:pt idx="38">
                  <c:v>3.856885441321513</c:v>
                </c:pt>
                <c:pt idx="39">
                  <c:v>3.6318390989084683</c:v>
                </c:pt>
                <c:pt idx="40">
                  <c:v>5.347514693110561</c:v>
                </c:pt>
                <c:pt idx="41">
                  <c:v>4.459572993613445</c:v>
                </c:pt>
                <c:pt idx="42">
                  <c:v>5.256414887668036</c:v>
                </c:pt>
                <c:pt idx="43">
                  <c:v>1.2698463592791178</c:v>
                </c:pt>
                <c:pt idx="44">
                  <c:v>6.827559978255454</c:v>
                </c:pt>
                <c:pt idx="45">
                  <c:v>5.312289074507397</c:v>
                </c:pt>
                <c:pt idx="46">
                  <c:v>1.628407115819595</c:v>
                </c:pt>
                <c:pt idx="47">
                  <c:v>3.8747230873139813</c:v>
                </c:pt>
                <c:pt idx="48">
                  <c:v>5.580922092496692</c:v>
                </c:pt>
                <c:pt idx="49">
                  <c:v>3.7648646954005756</c:v>
                </c:pt>
                <c:pt idx="50">
                  <c:v>5.009577113970888</c:v>
                </c:pt>
                <c:pt idx="51">
                  <c:v>5.693728906861043</c:v>
                </c:pt>
                <c:pt idx="52">
                  <c:v>7.155719258227464</c:v>
                </c:pt>
                <c:pt idx="53">
                  <c:v>8.18138941875618</c:v>
                </c:pt>
                <c:pt idx="54">
                  <c:v>5.692772812171484</c:v>
                </c:pt>
                <c:pt idx="55">
                  <c:v>4.976748794811453</c:v>
                </c:pt>
                <c:pt idx="56">
                  <c:v>3.027887322822899</c:v>
                </c:pt>
                <c:pt idx="57">
                  <c:v>6.674944839510189</c:v>
                </c:pt>
                <c:pt idx="58">
                  <c:v>7.359886650866251</c:v>
                </c:pt>
                <c:pt idx="59">
                  <c:v>3.86932493142929</c:v>
                </c:pt>
                <c:pt idx="60">
                  <c:v>0.19866340953308637</c:v>
                </c:pt>
                <c:pt idx="61">
                  <c:v>0.5772759742206475</c:v>
                </c:pt>
                <c:pt idx="62">
                  <c:v>1.8360219418425885</c:v>
                </c:pt>
                <c:pt idx="63">
                  <c:v>2.356136923565188</c:v>
                </c:pt>
                <c:pt idx="64">
                  <c:v>6.691147689117358</c:v>
                </c:pt>
              </c:numCache>
            </c:numRef>
          </c:val>
        </c:ser>
        <c:ser>
          <c:idx val="2"/>
          <c:order val="2"/>
          <c:tx>
            <c:strRef>
              <c:f>'Dta(Fig II.2.4)'!$D$8</c:f>
              <c:strCache>
                <c:ptCount val="1"/>
                <c:pt idx="0">
                  <c:v>Home educational resources</c:v>
                </c:pt>
              </c:strCache>
            </c:strRef>
          </c:tx>
          <c:spPr>
            <a:solidFill>
              <a:srgbClr val="95B3D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II.2.4)'!$D$11:$D$75</c:f>
              <c:numCache>
                <c:ptCount val="65"/>
                <c:pt idx="0">
                  <c:v>0.0969176586274596</c:v>
                </c:pt>
                <c:pt idx="1">
                  <c:v>1.3997487278214518</c:v>
                </c:pt>
                <c:pt idx="2">
                  <c:v>1.1414172779496514</c:v>
                </c:pt>
                <c:pt idx="3">
                  <c:v>2.1532237599100945</c:v>
                </c:pt>
                <c:pt idx="4">
                  <c:v>3.5176255246161183</c:v>
                </c:pt>
                <c:pt idx="5">
                  <c:v>0.058221573464312115</c:v>
                </c:pt>
                <c:pt idx="6">
                  <c:v>1.8648211761719296</c:v>
                </c:pt>
                <c:pt idx="7">
                  <c:v>0.008064050102106535</c:v>
                </c:pt>
                <c:pt idx="8">
                  <c:v>0.2856206378099042</c:v>
                </c:pt>
                <c:pt idx="9">
                  <c:v>2.7348449458658823</c:v>
                </c:pt>
                <c:pt idx="10">
                  <c:v>0.3289497719716685</c:v>
                </c:pt>
                <c:pt idx="11">
                  <c:v>0.7500408419298346</c:v>
                </c:pt>
                <c:pt idx="12">
                  <c:v>0.16799945200199318</c:v>
                </c:pt>
                <c:pt idx="13">
                  <c:v>3.7027756503921907</c:v>
                </c:pt>
                <c:pt idx="14">
                  <c:v>0.47218049502805925</c:v>
                </c:pt>
                <c:pt idx="15">
                  <c:v>2.8654011426971184</c:v>
                </c:pt>
                <c:pt idx="16">
                  <c:v>0.7387243724540973</c:v>
                </c:pt>
                <c:pt idx="17">
                  <c:v>1.3072300838687276</c:v>
                </c:pt>
                <c:pt idx="18">
                  <c:v>0.006641109110478993</c:v>
                </c:pt>
                <c:pt idx="19">
                  <c:v>0.2294489142452676</c:v>
                </c:pt>
                <c:pt idx="20">
                  <c:v>4.005988466566357</c:v>
                </c:pt>
                <c:pt idx="21">
                  <c:v>0.5893300849988847</c:v>
                </c:pt>
                <c:pt idx="22">
                  <c:v>0.622992175280352</c:v>
                </c:pt>
                <c:pt idx="23">
                  <c:v>0.3834677087111942</c:v>
                </c:pt>
                <c:pt idx="24">
                  <c:v>1.148845816306462</c:v>
                </c:pt>
                <c:pt idx="25">
                  <c:v>2.1490238518106324</c:v>
                </c:pt>
                <c:pt idx="26">
                  <c:v>4.472294155184283</c:v>
                </c:pt>
                <c:pt idx="27">
                  <c:v>0.2657389955229448</c:v>
                </c:pt>
                <c:pt idx="28">
                  <c:v>0.0035958750453808364</c:v>
                </c:pt>
                <c:pt idx="29">
                  <c:v>0.6058932171240521</c:v>
                </c:pt>
                <c:pt idx="30">
                  <c:v>0.06676267057684626</c:v>
                </c:pt>
                <c:pt idx="31">
                  <c:v>2.5335099459525274</c:v>
                </c:pt>
                <c:pt idx="32">
                  <c:v>1.8521278790825377</c:v>
                </c:pt>
                <c:pt idx="33">
                  <c:v>1.6975235369345754</c:v>
                </c:pt>
                <c:pt idx="34">
                  <c:v>0.2777594580685232</c:v>
                </c:pt>
                <c:pt idx="35">
                  <c:v>1.3421909875293068</c:v>
                </c:pt>
                <c:pt idx="36">
                  <c:v>1.4466405522324912</c:v>
                </c:pt>
                <c:pt idx="37">
                  <c:v>0.5873800988210256</c:v>
                </c:pt>
                <c:pt idx="38">
                  <c:v>1.208631455153789</c:v>
                </c:pt>
                <c:pt idx="39">
                  <c:v>2.6990554769400603</c:v>
                </c:pt>
                <c:pt idx="40">
                  <c:v>0.3326894636599462</c:v>
                </c:pt>
                <c:pt idx="41">
                  <c:v>0.35882435620859</c:v>
                </c:pt>
                <c:pt idx="42">
                  <c:v>0.03407113153131647</c:v>
                </c:pt>
                <c:pt idx="43">
                  <c:v>1.0522615260180608</c:v>
                </c:pt>
                <c:pt idx="44">
                  <c:v>0.10190769852834336</c:v>
                </c:pt>
                <c:pt idx="45">
                  <c:v>0.11099349620803167</c:v>
                </c:pt>
                <c:pt idx="46">
                  <c:v>0.41625190766377784</c:v>
                </c:pt>
                <c:pt idx="47">
                  <c:v>0.15807990818885642</c:v>
                </c:pt>
                <c:pt idx="48">
                  <c:v>1.0633062964566484</c:v>
                </c:pt>
                <c:pt idx="49">
                  <c:v>1.7710096453743702</c:v>
                </c:pt>
                <c:pt idx="50">
                  <c:v>0.5700833884711187</c:v>
                </c:pt>
                <c:pt idx="51">
                  <c:v>1.4999362181999203</c:v>
                </c:pt>
                <c:pt idx="52">
                  <c:v>0.22609392593794908</c:v>
                </c:pt>
                <c:pt idx="53">
                  <c:v>0.4651138127678358</c:v>
                </c:pt>
                <c:pt idx="54">
                  <c:v>1.8411389277483146</c:v>
                </c:pt>
                <c:pt idx="55">
                  <c:v>0.1873778859534525</c:v>
                </c:pt>
                <c:pt idx="56">
                  <c:v>1.3313681102491408</c:v>
                </c:pt>
                <c:pt idx="57">
                  <c:v>0.2715168806123174</c:v>
                </c:pt>
                <c:pt idx="58">
                  <c:v>0.007323924966389228</c:v>
                </c:pt>
                <c:pt idx="59">
                  <c:v>0.7543036578183617</c:v>
                </c:pt>
                <c:pt idx="60">
                  <c:v>1.3357413792469757</c:v>
                </c:pt>
                <c:pt idx="61">
                  <c:v>0.14325518652358937</c:v>
                </c:pt>
                <c:pt idx="62">
                  <c:v>1.5453843186298926</c:v>
                </c:pt>
                <c:pt idx="63">
                  <c:v>0.968277103827063</c:v>
                </c:pt>
                <c:pt idx="64">
                  <c:v>0.48705511013125147</c:v>
                </c:pt>
              </c:numCache>
            </c:numRef>
          </c:val>
        </c:ser>
        <c:ser>
          <c:idx val="3"/>
          <c:order val="3"/>
          <c:tx>
            <c:strRef>
              <c:f>'Dta(Fig II.2.4)'!$E$8</c:f>
              <c:strCache>
                <c:ptCount val="1"/>
                <c:pt idx="0">
                  <c:v>Wealth</c:v>
                </c:pt>
              </c:strCache>
            </c:strRef>
          </c:tx>
          <c:spPr>
            <a:solidFill>
              <a:srgbClr val="A6A6A6"/>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II.2.4)'!$E$11:$E$75</c:f>
              <c:numCache>
                <c:ptCount val="65"/>
                <c:pt idx="0">
                  <c:v>1.20347424246909</c:v>
                </c:pt>
                <c:pt idx="1">
                  <c:v>0.025643195728834556</c:v>
                </c:pt>
                <c:pt idx="2">
                  <c:v>0.8208544851383621</c:v>
                </c:pt>
                <c:pt idx="3">
                  <c:v>0.9922086831380703</c:v>
                </c:pt>
                <c:pt idx="4">
                  <c:v>0.8863807189786552</c:v>
                </c:pt>
                <c:pt idx="5">
                  <c:v>2.8445559596324</c:v>
                </c:pt>
                <c:pt idx="6">
                  <c:v>0.9251428028087414</c:v>
                </c:pt>
                <c:pt idx="7">
                  <c:v>0.008114160179921726</c:v>
                </c:pt>
                <c:pt idx="8">
                  <c:v>0.4287921407483619</c:v>
                </c:pt>
                <c:pt idx="9">
                  <c:v>0.28470856894250574</c:v>
                </c:pt>
                <c:pt idx="10">
                  <c:v>0.7675523250384764</c:v>
                </c:pt>
                <c:pt idx="11">
                  <c:v>0.32274671357991025</c:v>
                </c:pt>
                <c:pt idx="12">
                  <c:v>0.34291746489426345</c:v>
                </c:pt>
                <c:pt idx="13">
                  <c:v>1.1331604892774152</c:v>
                </c:pt>
                <c:pt idx="14">
                  <c:v>0.4792550744458133</c:v>
                </c:pt>
                <c:pt idx="15">
                  <c:v>0.01222581943083867</c:v>
                </c:pt>
                <c:pt idx="16">
                  <c:v>0.07724720867743073</c:v>
                </c:pt>
                <c:pt idx="17">
                  <c:v>0.10007895949095769</c:v>
                </c:pt>
                <c:pt idx="18">
                  <c:v>1.2644671447584486</c:v>
                </c:pt>
                <c:pt idx="19">
                  <c:v>0.724712442497367</c:v>
                </c:pt>
                <c:pt idx="20">
                  <c:v>0.30780633022821746</c:v>
                </c:pt>
                <c:pt idx="21">
                  <c:v>1.0962742299157142</c:v>
                </c:pt>
                <c:pt idx="22">
                  <c:v>0.4133015682425416</c:v>
                </c:pt>
                <c:pt idx="23">
                  <c:v>1.7182154683852247</c:v>
                </c:pt>
                <c:pt idx="24">
                  <c:v>0.928029240763248</c:v>
                </c:pt>
                <c:pt idx="25">
                  <c:v>0.8373734393612757</c:v>
                </c:pt>
                <c:pt idx="26">
                  <c:v>0.18049298683954262</c:v>
                </c:pt>
                <c:pt idx="27">
                  <c:v>0.22056495548520516</c:v>
                </c:pt>
                <c:pt idx="28">
                  <c:v>0.5492977791686435</c:v>
                </c:pt>
                <c:pt idx="29">
                  <c:v>0.12785506196066976</c:v>
                </c:pt>
                <c:pt idx="30">
                  <c:v>1.569104868599677</c:v>
                </c:pt>
                <c:pt idx="31">
                  <c:v>0.471282461613292</c:v>
                </c:pt>
                <c:pt idx="32">
                  <c:v>0.5258125638999935</c:v>
                </c:pt>
                <c:pt idx="33">
                  <c:v>0.012562863148470882</c:v>
                </c:pt>
                <c:pt idx="34">
                  <c:v>0.2195025308931875</c:v>
                </c:pt>
                <c:pt idx="35">
                  <c:v>2.5620128035020535</c:v>
                </c:pt>
                <c:pt idx="36">
                  <c:v>0.018708059660728082</c:v>
                </c:pt>
                <c:pt idx="37">
                  <c:v>0.6268623757092691</c:v>
                </c:pt>
                <c:pt idx="38">
                  <c:v>0.5213794743980991</c:v>
                </c:pt>
                <c:pt idx="39">
                  <c:v>1.0148367921714154</c:v>
                </c:pt>
                <c:pt idx="40">
                  <c:v>0.41106865619295974</c:v>
                </c:pt>
                <c:pt idx="41">
                  <c:v>0.4816004764035</c:v>
                </c:pt>
                <c:pt idx="42">
                  <c:v>0.7049500053797786</c:v>
                </c:pt>
                <c:pt idx="43">
                  <c:v>0.03042105103802939</c:v>
                </c:pt>
                <c:pt idx="44">
                  <c:v>0.8031894538211937</c:v>
                </c:pt>
                <c:pt idx="45">
                  <c:v>0.005557221484838948</c:v>
                </c:pt>
                <c:pt idx="46">
                  <c:v>0.9860726889119533</c:v>
                </c:pt>
                <c:pt idx="47">
                  <c:v>0.12777684108093368</c:v>
                </c:pt>
                <c:pt idx="48">
                  <c:v>1.1933676719092894</c:v>
                </c:pt>
                <c:pt idx="49">
                  <c:v>0.13168144250338543</c:v>
                </c:pt>
                <c:pt idx="50">
                  <c:v>0.744289153811323</c:v>
                </c:pt>
                <c:pt idx="51">
                  <c:v>0.4921956776413765</c:v>
                </c:pt>
                <c:pt idx="52">
                  <c:v>0.22690233381672442</c:v>
                </c:pt>
                <c:pt idx="53">
                  <c:v>0.7452093497326011</c:v>
                </c:pt>
                <c:pt idx="54">
                  <c:v>0.46611758202165987</c:v>
                </c:pt>
                <c:pt idx="55">
                  <c:v>0.47966839382262094</c:v>
                </c:pt>
                <c:pt idx="56">
                  <c:v>0.9069791960476081</c:v>
                </c:pt>
                <c:pt idx="57">
                  <c:v>0.5730004527746644</c:v>
                </c:pt>
                <c:pt idx="58">
                  <c:v>1.0146398983623754</c:v>
                </c:pt>
                <c:pt idx="59">
                  <c:v>0.30539739566167157</c:v>
                </c:pt>
                <c:pt idx="60">
                  <c:v>0.1965443925097894</c:v>
                </c:pt>
                <c:pt idx="61">
                  <c:v>4.0623373350889125</c:v>
                </c:pt>
                <c:pt idx="62">
                  <c:v>0.08913566958828056</c:v>
                </c:pt>
                <c:pt idx="63">
                  <c:v>2.0852780822350283</c:v>
                </c:pt>
                <c:pt idx="64">
                  <c:v>0.3089304086333442</c:v>
                </c:pt>
              </c:numCache>
            </c:numRef>
          </c:val>
        </c:ser>
        <c:ser>
          <c:idx val="4"/>
          <c:order val="4"/>
          <c:tx>
            <c:strRef>
              <c:f>'Dta(Fig II.2.4)'!$F$8</c:f>
              <c:strCache>
                <c:ptCount val="1"/>
                <c:pt idx="0">
                  <c:v>Single-parent family</c:v>
                </c:pt>
              </c:strCache>
            </c:strRef>
          </c:tx>
          <c:spPr>
            <a:solidFill>
              <a:srgbClr val="558ED5"/>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II.2.4)'!$F$11:$F$75</c:f>
              <c:numCache>
                <c:ptCount val="65"/>
                <c:pt idx="0">
                  <c:v>0.36329193825002015</c:v>
                </c:pt>
                <c:pt idx="1">
                  <c:v>0.011544330219804166</c:v>
                </c:pt>
                <c:pt idx="2">
                  <c:v>0.11449297559643057</c:v>
                </c:pt>
                <c:pt idx="3">
                  <c:v>0.006902513265997001</c:v>
                </c:pt>
                <c:pt idx="4">
                  <c:v>0.7639613674514436</c:v>
                </c:pt>
                <c:pt idx="5">
                  <c:v>0.396834368243951</c:v>
                </c:pt>
                <c:pt idx="6">
                  <c:v>0.054134739472605276</c:v>
                </c:pt>
                <c:pt idx="7">
                  <c:v>0.005290049939574715</c:v>
                </c:pt>
                <c:pt idx="8">
                  <c:v>0.08780985244021622</c:v>
                </c:pt>
                <c:pt idx="9">
                  <c:v>0.011776528804606556</c:v>
                </c:pt>
                <c:pt idx="10">
                  <c:v>0.0058048538705364194</c:v>
                </c:pt>
                <c:pt idx="11">
                  <c:v>0.007533335759333681</c:v>
                </c:pt>
                <c:pt idx="12">
                  <c:v>0.04296566973939164</c:v>
                </c:pt>
                <c:pt idx="13">
                  <c:v>0.0454436230081221</c:v>
                </c:pt>
                <c:pt idx="14">
                  <c:v>0.021236365985096484</c:v>
                </c:pt>
                <c:pt idx="15">
                  <c:v>0.5018922602579536</c:v>
                </c:pt>
                <c:pt idx="16">
                  <c:v>0.19607590158674526</c:v>
                </c:pt>
                <c:pt idx="17">
                  <c:v>0.015218404877273883</c:v>
                </c:pt>
                <c:pt idx="18">
                  <c:v>0.2903755744568812</c:v>
                </c:pt>
                <c:pt idx="19">
                  <c:v>0.11232558717810903</c:v>
                </c:pt>
                <c:pt idx="20">
                  <c:v>0.03160299081408624</c:v>
                </c:pt>
                <c:pt idx="21">
                  <c:v>0.0036413704239492972</c:v>
                </c:pt>
                <c:pt idx="22">
                  <c:v>0.11136949568794563</c:v>
                </c:pt>
                <c:pt idx="23">
                  <c:v>0.028014955942502695</c:v>
                </c:pt>
                <c:pt idx="24">
                  <c:v>0.14440914863058651</c:v>
                </c:pt>
                <c:pt idx="25">
                  <c:v>0.010015676811516272</c:v>
                </c:pt>
                <c:pt idx="26">
                  <c:v>0.48494881032605264</c:v>
                </c:pt>
                <c:pt idx="27">
                  <c:v>0.09418266760221883</c:v>
                </c:pt>
                <c:pt idx="28">
                  <c:v>0.14026408731542261</c:v>
                </c:pt>
                <c:pt idx="29">
                  <c:v>0.006200615623495054</c:v>
                </c:pt>
                <c:pt idx="30">
                  <c:v>0.06206334064396657</c:v>
                </c:pt>
                <c:pt idx="31">
                  <c:v>0.013469515901530116</c:v>
                </c:pt>
                <c:pt idx="32">
                  <c:v>0.0925410087386851</c:v>
                </c:pt>
                <c:pt idx="33">
                  <c:v>0.1352120691425469</c:v>
                </c:pt>
                <c:pt idx="34">
                  <c:v>0.009823024727534602</c:v>
                </c:pt>
                <c:pt idx="35">
                  <c:v>0.06276571936866304</c:v>
                </c:pt>
                <c:pt idx="36">
                  <c:v>0.005171310307520827</c:v>
                </c:pt>
                <c:pt idx="37">
                  <c:v>0.10543858997604261</c:v>
                </c:pt>
                <c:pt idx="38">
                  <c:v>0.000439180879919121</c:v>
                </c:pt>
                <c:pt idx="39">
                  <c:v>0.24786728871124453</c:v>
                </c:pt>
                <c:pt idx="40">
                  <c:v>0.3133353718790275</c:v>
                </c:pt>
                <c:pt idx="41">
                  <c:v>0.034974350347525274</c:v>
                </c:pt>
                <c:pt idx="42">
                  <c:v>0.0008972010364800553</c:v>
                </c:pt>
                <c:pt idx="43">
                  <c:v>0.01168482505470081</c:v>
                </c:pt>
                <c:pt idx="44">
                  <c:v>0.09575380103781939</c:v>
                </c:pt>
                <c:pt idx="45">
                  <c:v>0.603115806558673</c:v>
                </c:pt>
                <c:pt idx="46">
                  <c:v>0.011086024816250983</c:v>
                </c:pt>
                <c:pt idx="47">
                  <c:v>0.09905099886517732</c:v>
                </c:pt>
                <c:pt idx="48">
                  <c:v>0.19866277252106457</c:v>
                </c:pt>
                <c:pt idx="49">
                  <c:v>0.14231764350449794</c:v>
                </c:pt>
                <c:pt idx="50">
                  <c:v>0.016857610261201472</c:v>
                </c:pt>
                <c:pt idx="51">
                  <c:v>0.01187108142724469</c:v>
                </c:pt>
                <c:pt idx="52">
                  <c:v>0.012018588209613768</c:v>
                </c:pt>
                <c:pt idx="53">
                  <c:v>0.01911508259472683</c:v>
                </c:pt>
                <c:pt idx="54">
                  <c:v>0.021025432275212808</c:v>
                </c:pt>
                <c:pt idx="55">
                  <c:v>0.11614868107417209</c:v>
                </c:pt>
                <c:pt idx="56">
                  <c:v>0.1862654839981026</c:v>
                </c:pt>
                <c:pt idx="57">
                  <c:v>0.062237996865366796</c:v>
                </c:pt>
                <c:pt idx="58">
                  <c:v>0.004341516279616542</c:v>
                </c:pt>
                <c:pt idx="59">
                  <c:v>0.12434987937644948</c:v>
                </c:pt>
                <c:pt idx="60">
                  <c:v>0.6687052978615178</c:v>
                </c:pt>
                <c:pt idx="61">
                  <c:v>0.1964379547937476</c:v>
                </c:pt>
                <c:pt idx="62">
                  <c:v>0.3036089171292389</c:v>
                </c:pt>
                <c:pt idx="63">
                  <c:v>0.2143829681532594</c:v>
                </c:pt>
                <c:pt idx="64">
                  <c:v>0.01719881155739955</c:v>
                </c:pt>
              </c:numCache>
            </c:numRef>
          </c:val>
        </c:ser>
        <c:ser>
          <c:idx val="5"/>
          <c:order val="5"/>
          <c:tx>
            <c:strRef>
              <c:f>'Dta(Fig II.2.4)'!$G$8</c:f>
              <c:strCache>
                <c:ptCount val="1"/>
                <c:pt idx="0">
                  <c:v>Immigrant status and language spoken at home</c:v>
                </c:pt>
              </c:strCache>
            </c:strRef>
          </c:tx>
          <c:spPr>
            <a:solidFill>
              <a:srgbClr val="254061"/>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II.2.4)'!$G$11:$G$75</c:f>
              <c:numCache>
                <c:ptCount val="65"/>
                <c:pt idx="1">
                  <c:v>0.244421761207688</c:v>
                </c:pt>
                <c:pt idx="3">
                  <c:v>4.536605630028374</c:v>
                </c:pt>
                <c:pt idx="4">
                  <c:v>0.5395080007046005</c:v>
                </c:pt>
                <c:pt idx="6">
                  <c:v>3.5478231030103817</c:v>
                </c:pt>
                <c:pt idx="7">
                  <c:v>0.6826686610797612</c:v>
                </c:pt>
                <c:pt idx="8">
                  <c:v>0.46541540302148654</c:v>
                </c:pt>
                <c:pt idx="10">
                  <c:v>0.955703579899307</c:v>
                </c:pt>
                <c:pt idx="12">
                  <c:v>0.1120554050081708</c:v>
                </c:pt>
                <c:pt idx="14">
                  <c:v>0.4731349801039002</c:v>
                </c:pt>
                <c:pt idx="15">
                  <c:v>0.6141963484736586</c:v>
                </c:pt>
                <c:pt idx="16">
                  <c:v>2.2544572372316907</c:v>
                </c:pt>
                <c:pt idx="18">
                  <c:v>0.7049076871557176</c:v>
                </c:pt>
                <c:pt idx="19">
                  <c:v>0.5306494813120572</c:v>
                </c:pt>
                <c:pt idx="21">
                  <c:v>0.4391835513810385</c:v>
                </c:pt>
                <c:pt idx="22">
                  <c:v>0.06476133078505342</c:v>
                </c:pt>
                <c:pt idx="24">
                  <c:v>0.5554190513353348</c:v>
                </c:pt>
                <c:pt idx="25">
                  <c:v>0.8669898411352825</c:v>
                </c:pt>
                <c:pt idx="26">
                  <c:v>0.6066482697857971</c:v>
                </c:pt>
                <c:pt idx="28">
                  <c:v>0.31915390215402084</c:v>
                </c:pt>
                <c:pt idx="30">
                  <c:v>0.5759990304377922</c:v>
                </c:pt>
                <c:pt idx="31">
                  <c:v>0.6712875603218471</c:v>
                </c:pt>
                <c:pt idx="32">
                  <c:v>0.5048937935609992</c:v>
                </c:pt>
                <c:pt idx="33">
                  <c:v>1.723673435063649</c:v>
                </c:pt>
                <c:pt idx="34">
                  <c:v>0.20470622798456262</c:v>
                </c:pt>
                <c:pt idx="37">
                  <c:v>0.5766685370150952</c:v>
                </c:pt>
                <c:pt idx="38">
                  <c:v>1.1546150300976912</c:v>
                </c:pt>
                <c:pt idx="41">
                  <c:v>0.6939619652307059</c:v>
                </c:pt>
                <c:pt idx="42">
                  <c:v>0.12552017653354852</c:v>
                </c:pt>
                <c:pt idx="44">
                  <c:v>0.529897450695973</c:v>
                </c:pt>
                <c:pt idx="45">
                  <c:v>0.42930204353693213</c:v>
                </c:pt>
                <c:pt idx="46">
                  <c:v>0.3743749416232909</c:v>
                </c:pt>
                <c:pt idx="47">
                  <c:v>1.7295861287464724</c:v>
                </c:pt>
                <c:pt idx="48">
                  <c:v>0.03259020555935166</c:v>
                </c:pt>
                <c:pt idx="49">
                  <c:v>1.390587727413699</c:v>
                </c:pt>
                <c:pt idx="50">
                  <c:v>0.6871408028159003</c:v>
                </c:pt>
                <c:pt idx="52">
                  <c:v>0.3359828126861082</c:v>
                </c:pt>
                <c:pt idx="53">
                  <c:v>0.337688852537557</c:v>
                </c:pt>
                <c:pt idx="55">
                  <c:v>1.0503200681968181</c:v>
                </c:pt>
                <c:pt idx="56">
                  <c:v>1.5385583696882392</c:v>
                </c:pt>
                <c:pt idx="57">
                  <c:v>0.5394000704676039</c:v>
                </c:pt>
                <c:pt idx="58">
                  <c:v>0.4066276260495627</c:v>
                </c:pt>
                <c:pt idx="60">
                  <c:v>14.373962782406984</c:v>
                </c:pt>
                <c:pt idx="61">
                  <c:v>1.4614757757358063</c:v>
                </c:pt>
                <c:pt idx="62">
                  <c:v>14.001361065310324</c:v>
                </c:pt>
                <c:pt idx="64">
                  <c:v>0.3205510725750855</c:v>
                </c:pt>
              </c:numCache>
            </c:numRef>
          </c:val>
        </c:ser>
        <c:ser>
          <c:idx val="6"/>
          <c:order val="6"/>
          <c:tx>
            <c:strRef>
              <c:f>'Dta(Fig II.2.4)'!$H$8</c:f>
              <c:strCache>
                <c:ptCount val="1"/>
                <c:pt idx="0">
                  <c:v>Common explained variance (explained by more than one factor)</c:v>
                </c:pt>
              </c:strCache>
            </c:strRef>
          </c:tx>
          <c:spPr>
            <a:solidFill>
              <a:srgbClr val="D9D9D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II.2.4)'!$H$11:$H$75</c:f>
              <c:numCache>
                <c:ptCount val="65"/>
                <c:pt idx="0">
                  <c:v>6.8218013017366985</c:v>
                </c:pt>
                <c:pt idx="1">
                  <c:v>7.040573167517989</c:v>
                </c:pt>
                <c:pt idx="2">
                  <c:v>7.431050319548268</c:v>
                </c:pt>
                <c:pt idx="3">
                  <c:v>3.4882122585478665</c:v>
                </c:pt>
                <c:pt idx="4">
                  <c:v>6.603786294211719</c:v>
                </c:pt>
                <c:pt idx="5">
                  <c:v>7.609460719444346</c:v>
                </c:pt>
                <c:pt idx="6">
                  <c:v>5.237504268823411</c:v>
                </c:pt>
                <c:pt idx="7">
                  <c:v>8.935142522440511</c:v>
                </c:pt>
                <c:pt idx="8">
                  <c:v>7.906156265773438</c:v>
                </c:pt>
                <c:pt idx="9">
                  <c:v>9.695252761488764</c:v>
                </c:pt>
                <c:pt idx="10">
                  <c:v>6.944526984490087</c:v>
                </c:pt>
                <c:pt idx="11">
                  <c:v>11.51259401725522</c:v>
                </c:pt>
                <c:pt idx="12">
                  <c:v>10.797039003069068</c:v>
                </c:pt>
                <c:pt idx="13">
                  <c:v>8.25976182514442</c:v>
                </c:pt>
                <c:pt idx="14">
                  <c:v>8.932066368385927</c:v>
                </c:pt>
                <c:pt idx="15">
                  <c:v>10.540611447666718</c:v>
                </c:pt>
                <c:pt idx="16">
                  <c:v>12.962246109452611</c:v>
                </c:pt>
                <c:pt idx="17">
                  <c:v>10.14071517774891</c:v>
                </c:pt>
                <c:pt idx="18">
                  <c:v>10.118632841568482</c:v>
                </c:pt>
                <c:pt idx="19">
                  <c:v>10.870435658788594</c:v>
                </c:pt>
                <c:pt idx="20">
                  <c:v>12.25479873306707</c:v>
                </c:pt>
                <c:pt idx="21">
                  <c:v>9.968816835448884</c:v>
                </c:pt>
                <c:pt idx="22">
                  <c:v>10.53997999922781</c:v>
                </c:pt>
                <c:pt idx="23">
                  <c:v>14.55442692735221</c:v>
                </c:pt>
                <c:pt idx="24">
                  <c:v>12.338204800614719</c:v>
                </c:pt>
                <c:pt idx="25">
                  <c:v>10.52963450074996</c:v>
                </c:pt>
                <c:pt idx="26">
                  <c:v>7.93657530916289</c:v>
                </c:pt>
                <c:pt idx="27">
                  <c:v>13.225520314295814</c:v>
                </c:pt>
                <c:pt idx="28">
                  <c:v>12.179418985868605</c:v>
                </c:pt>
                <c:pt idx="29">
                  <c:v>16.142132657488172</c:v>
                </c:pt>
                <c:pt idx="30">
                  <c:v>10.531259536949317</c:v>
                </c:pt>
                <c:pt idx="31">
                  <c:v>13.149716539398746</c:v>
                </c:pt>
                <c:pt idx="32">
                  <c:v>13.307775409919739</c:v>
                </c:pt>
                <c:pt idx="33">
                  <c:v>13.609835813714824</c:v>
                </c:pt>
                <c:pt idx="34">
                  <c:v>15.279265782909896</c:v>
                </c:pt>
                <c:pt idx="35">
                  <c:v>11.872222601131387</c:v>
                </c:pt>
                <c:pt idx="36">
                  <c:v>16.905271113704853</c:v>
                </c:pt>
                <c:pt idx="37">
                  <c:v>13.18701661266454</c:v>
                </c:pt>
                <c:pt idx="38">
                  <c:v>13.726018757300665</c:v>
                </c:pt>
                <c:pt idx="39">
                  <c:v>11.729483211230349</c:v>
                </c:pt>
                <c:pt idx="40">
                  <c:v>14.61110067089609</c:v>
                </c:pt>
                <c:pt idx="41">
                  <c:v>14.860608769002859</c:v>
                </c:pt>
                <c:pt idx="42">
                  <c:v>13.54082890186151</c:v>
                </c:pt>
                <c:pt idx="43">
                  <c:v>18.03807549588006</c:v>
                </c:pt>
                <c:pt idx="44">
                  <c:v>12.764183834563003</c:v>
                </c:pt>
                <c:pt idx="45">
                  <c:v>14.282443331684128</c:v>
                </c:pt>
                <c:pt idx="46">
                  <c:v>17.116604938563892</c:v>
                </c:pt>
                <c:pt idx="47">
                  <c:v>13.00151584286715</c:v>
                </c:pt>
                <c:pt idx="48">
                  <c:v>10.403391454689551</c:v>
                </c:pt>
                <c:pt idx="49">
                  <c:v>15.449319663332588</c:v>
                </c:pt>
                <c:pt idx="50">
                  <c:v>14.944048265905398</c:v>
                </c:pt>
                <c:pt idx="51">
                  <c:v>13.763080887960346</c:v>
                </c:pt>
                <c:pt idx="52">
                  <c:v>15.209659933532649</c:v>
                </c:pt>
                <c:pt idx="53">
                  <c:v>12.315166934692776</c:v>
                </c:pt>
                <c:pt idx="54">
                  <c:v>13.72395785069531</c:v>
                </c:pt>
                <c:pt idx="55">
                  <c:v>16.977010381897863</c:v>
                </c:pt>
                <c:pt idx="56">
                  <c:v>16.198321707750733</c:v>
                </c:pt>
                <c:pt idx="57">
                  <c:v>18.52307789486618</c:v>
                </c:pt>
                <c:pt idx="58">
                  <c:v>17.91136650275745</c:v>
                </c:pt>
                <c:pt idx="59">
                  <c:v>20.88497671103751</c:v>
                </c:pt>
                <c:pt idx="60">
                  <c:v>11.85553597972891</c:v>
                </c:pt>
                <c:pt idx="61">
                  <c:v>22.33982941165078</c:v>
                </c:pt>
                <c:pt idx="62">
                  <c:v>11.457555527316764</c:v>
                </c:pt>
                <c:pt idx="63">
                  <c:v>26.678872668625722</c:v>
                </c:pt>
                <c:pt idx="64">
                  <c:v>25.63052828868789</c:v>
                </c:pt>
              </c:numCache>
            </c:numRef>
          </c:val>
        </c:ser>
        <c:overlap val="100"/>
        <c:gapWidth val="50"/>
        <c:axId val="29232927"/>
        <c:axId val="61769752"/>
      </c:barChart>
      <c:catAx>
        <c:axId val="29232927"/>
        <c:scaling>
          <c:orientation val="minMax"/>
        </c:scaling>
        <c:axPos val="l"/>
        <c:delete val="0"/>
        <c:numFmt formatCode="General" sourceLinked="1"/>
        <c:majorTickMark val="none"/>
        <c:minorTickMark val="none"/>
        <c:tickLblPos val="nextTo"/>
        <c:spPr>
          <a:ln w="3175">
            <a:solidFill>
              <a:srgbClr val="808080"/>
            </a:solidFill>
          </a:ln>
        </c:spPr>
        <c:crossAx val="61769752"/>
        <c:crosses val="autoZero"/>
        <c:auto val="1"/>
        <c:lblOffset val="100"/>
        <c:tickLblSkip val="1"/>
        <c:noMultiLvlLbl val="0"/>
      </c:catAx>
      <c:valAx>
        <c:axId val="61769752"/>
        <c:scaling>
          <c:orientation val="minMax"/>
        </c:scaling>
        <c:axPos val="b"/>
        <c:title>
          <c:tx>
            <c:rich>
              <a:bodyPr vert="horz" rot="0" anchor="ctr"/>
              <a:lstStyle/>
              <a:p>
                <a:pPr algn="ctr">
                  <a:defRPr/>
                </a:pPr>
                <a:r>
                  <a:rPr lang="en-US" cap="none" sz="1000" b="0" i="0" u="none" baseline="0">
                    <a:solidFill>
                      <a:srgbClr val="000000"/>
                    </a:solidFill>
                  </a:rPr>
                  <a:t>Percentage of variance explained</a:t>
                </a:r>
              </a:p>
            </c:rich>
          </c:tx>
          <c:layout>
            <c:manualLayout>
              <c:xMode val="factor"/>
              <c:yMode val="factor"/>
              <c:x val="0.001"/>
              <c:y val="-0.0012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29232927"/>
        <c:crossesAt val="1"/>
        <c:crossBetween val="between"/>
        <c:dispUnits/>
      </c:valAx>
      <c:spPr>
        <a:solidFill>
          <a:srgbClr val="FFFFFF"/>
        </a:solidFill>
        <a:ln w="25400">
          <a:solidFill>
            <a:srgbClr val="C0C0C0"/>
          </a:solidFill>
        </a:ln>
      </c:spPr>
    </c:plotArea>
    <c:legend>
      <c:legendPos val="t"/>
      <c:layout>
        <c:manualLayout>
          <c:xMode val="edge"/>
          <c:yMode val="edge"/>
          <c:x val="0.12025"/>
          <c:y val="0.0015"/>
          <c:w val="0.8095"/>
          <c:h val="0.132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7175"/>
          <c:w val="0.91725"/>
          <c:h val="0.91075"/>
        </c:manualLayout>
      </c:layout>
      <c:barChart>
        <c:barDir val="bar"/>
        <c:grouping val="clustered"/>
        <c:varyColors val="0"/>
        <c:ser>
          <c:idx val="1"/>
          <c:order val="0"/>
          <c:tx>
            <c:strRef>
              <c:f>'Data(FigII.2.5)'!$G$7</c:f>
              <c:strCache>
                <c:ptCount val="1"/>
                <c:pt idx="0">
                  <c:v>Differences in peformance between students from single-parent familes and other types of families, AFTER accounting for socio-economic background</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76092"/>
              </a:solidFill>
              <a:ln w="3175">
                <a:noFill/>
              </a:ln>
            </c:spPr>
          </c:dPt>
          <c:dPt>
            <c:idx val="1"/>
            <c:invertIfNegative val="0"/>
            <c:spPr>
              <a:solidFill>
                <a:srgbClr val="376092"/>
              </a:solidFill>
              <a:ln w="3175">
                <a:noFill/>
              </a:ln>
            </c:spPr>
          </c:dPt>
          <c:dPt>
            <c:idx val="2"/>
            <c:invertIfNegative val="0"/>
            <c:spPr>
              <a:solidFill>
                <a:srgbClr val="376092"/>
              </a:solidFill>
              <a:ln w="3175">
                <a:noFill/>
              </a:ln>
            </c:spPr>
          </c:dPt>
          <c:dPt>
            <c:idx val="3"/>
            <c:invertIfNegative val="0"/>
            <c:spPr>
              <a:solidFill>
                <a:srgbClr val="376092"/>
              </a:solidFill>
              <a:ln w="3175">
                <a:noFill/>
              </a:ln>
            </c:spPr>
          </c:dPt>
          <c:dPt>
            <c:idx val="4"/>
            <c:invertIfNegative val="0"/>
            <c:spPr>
              <a:solidFill>
                <a:srgbClr val="376092"/>
              </a:solidFill>
              <a:ln w="3175">
                <a:noFill/>
              </a:ln>
            </c:spPr>
          </c:dPt>
          <c:dPt>
            <c:idx val="30"/>
            <c:invertIfNegative val="0"/>
            <c:spPr>
              <a:solidFill>
                <a:srgbClr val="376092"/>
              </a:solidFill>
              <a:ln w="3175">
                <a:noFill/>
              </a:ln>
            </c:spPr>
          </c:dPt>
          <c:dPt>
            <c:idx val="32"/>
            <c:invertIfNegative val="0"/>
            <c:spPr>
              <a:solidFill>
                <a:srgbClr val="376092"/>
              </a:solidFill>
              <a:ln w="3175">
                <a:noFill/>
              </a:ln>
            </c:spPr>
          </c:dPt>
          <c:dPt>
            <c:idx val="33"/>
            <c:invertIfNegative val="0"/>
            <c:spPr>
              <a:solidFill>
                <a:srgbClr val="376092"/>
              </a:solidFill>
              <a:ln w="3175">
                <a:noFill/>
              </a:ln>
            </c:spPr>
          </c:dPt>
          <c:dPt>
            <c:idx val="34"/>
            <c:invertIfNegative val="0"/>
            <c:spPr>
              <a:solidFill>
                <a:srgbClr val="376092"/>
              </a:solidFill>
              <a:ln w="3175">
                <a:noFill/>
              </a:ln>
            </c:spPr>
          </c:dPt>
          <c:dPt>
            <c:idx val="36"/>
            <c:invertIfNegative val="0"/>
            <c:spPr>
              <a:solidFill>
                <a:srgbClr val="376092"/>
              </a:solidFill>
              <a:ln w="3175">
                <a:noFill/>
              </a:ln>
            </c:spPr>
          </c:dPt>
          <c:dPt>
            <c:idx val="37"/>
            <c:invertIfNegative val="0"/>
            <c:spPr>
              <a:solidFill>
                <a:srgbClr val="376092"/>
              </a:solidFill>
              <a:ln w="3175">
                <a:noFill/>
              </a:ln>
            </c:spPr>
          </c:dPt>
          <c:dPt>
            <c:idx val="41"/>
            <c:invertIfNegative val="0"/>
            <c:spPr>
              <a:solidFill>
                <a:srgbClr val="376092"/>
              </a:solidFill>
              <a:ln w="3175">
                <a:noFill/>
              </a:ln>
            </c:spPr>
          </c:dPt>
          <c:dPt>
            <c:idx val="42"/>
            <c:invertIfNegative val="0"/>
            <c:spPr>
              <a:solidFill>
                <a:srgbClr val="376092"/>
              </a:solidFill>
              <a:ln w="3175">
                <a:noFill/>
              </a:ln>
            </c:spPr>
          </c:dPt>
          <c:dPt>
            <c:idx val="43"/>
            <c:invertIfNegative val="0"/>
            <c:spPr>
              <a:solidFill>
                <a:srgbClr val="376092"/>
              </a:solidFill>
              <a:ln w="3175">
                <a:noFill/>
              </a:ln>
            </c:spPr>
          </c:dPt>
          <c:dPt>
            <c:idx val="45"/>
            <c:invertIfNegative val="0"/>
            <c:spPr>
              <a:solidFill>
                <a:srgbClr val="376092"/>
              </a:solidFill>
              <a:ln w="3175">
                <a:noFill/>
              </a:ln>
            </c:spPr>
          </c:dPt>
          <c:dPt>
            <c:idx val="46"/>
            <c:invertIfNegative val="0"/>
            <c:spPr>
              <a:solidFill>
                <a:srgbClr val="376092"/>
              </a:solidFill>
              <a:ln w="3175">
                <a:noFill/>
              </a:ln>
            </c:spPr>
          </c:dPt>
          <c:dPt>
            <c:idx val="47"/>
            <c:invertIfNegative val="0"/>
            <c:spPr>
              <a:solidFill>
                <a:srgbClr val="376092"/>
              </a:solidFill>
              <a:ln w="3175">
                <a:noFill/>
              </a:ln>
            </c:spPr>
          </c:dPt>
          <c:dPt>
            <c:idx val="49"/>
            <c:invertIfNegative val="0"/>
            <c:spPr>
              <a:solidFill>
                <a:srgbClr val="376092"/>
              </a:solidFill>
              <a:ln w="3175">
                <a:noFill/>
              </a:ln>
            </c:spPr>
          </c:dPt>
          <c:dPt>
            <c:idx val="50"/>
            <c:invertIfNegative val="0"/>
            <c:spPr>
              <a:solidFill>
                <a:srgbClr val="376092"/>
              </a:solidFill>
              <a:ln w="3175">
                <a:noFill/>
              </a:ln>
            </c:spPr>
          </c:dPt>
          <c:dPt>
            <c:idx val="51"/>
            <c:invertIfNegative val="0"/>
            <c:spPr>
              <a:solidFill>
                <a:srgbClr val="376092"/>
              </a:solidFill>
              <a:ln w="3175">
                <a:noFill/>
              </a:ln>
            </c:spPr>
          </c:dPt>
          <c:dPt>
            <c:idx val="52"/>
            <c:invertIfNegative val="0"/>
            <c:spPr>
              <a:solidFill>
                <a:srgbClr val="376092"/>
              </a:solidFill>
              <a:ln w="3175">
                <a:noFill/>
              </a:ln>
            </c:spPr>
          </c:dPt>
          <c:dPt>
            <c:idx val="53"/>
            <c:invertIfNegative val="0"/>
            <c:spPr>
              <a:solidFill>
                <a:srgbClr val="376092"/>
              </a:solidFill>
              <a:ln w="3175">
                <a:noFill/>
              </a:ln>
            </c:spPr>
          </c:dPt>
          <c:dPt>
            <c:idx val="54"/>
            <c:invertIfNegative val="0"/>
            <c:spPr>
              <a:solidFill>
                <a:srgbClr val="376092"/>
              </a:solidFill>
              <a:ln w="3175">
                <a:noFill/>
              </a:ln>
            </c:spPr>
          </c:dPt>
          <c:dPt>
            <c:idx val="55"/>
            <c:invertIfNegative val="0"/>
            <c:spPr>
              <a:solidFill>
                <a:srgbClr val="376092"/>
              </a:solidFill>
              <a:ln w="3175">
                <a:noFill/>
              </a:ln>
            </c:spPr>
          </c:dPt>
          <c:dPt>
            <c:idx val="56"/>
            <c:invertIfNegative val="0"/>
            <c:spPr>
              <a:solidFill>
                <a:srgbClr val="376092"/>
              </a:solidFill>
              <a:ln w="3175">
                <a:noFill/>
              </a:ln>
            </c:spPr>
          </c:dPt>
          <c:dPt>
            <c:idx val="57"/>
            <c:invertIfNegative val="0"/>
            <c:spPr>
              <a:solidFill>
                <a:srgbClr val="376092"/>
              </a:solidFill>
              <a:ln w="3175">
                <a:noFill/>
              </a:ln>
            </c:spPr>
          </c:dPt>
          <c:dPt>
            <c:idx val="59"/>
            <c:invertIfNegative val="0"/>
            <c:spPr>
              <a:solidFill>
                <a:srgbClr val="376092"/>
              </a:solidFill>
              <a:ln w="3175">
                <a:noFill/>
              </a:ln>
            </c:spPr>
          </c:dPt>
          <c:dPt>
            <c:idx val="60"/>
            <c:invertIfNegative val="0"/>
            <c:spPr>
              <a:solidFill>
                <a:srgbClr val="376092"/>
              </a:solidFill>
              <a:ln w="3175">
                <a:noFill/>
              </a:ln>
            </c:spPr>
          </c:dPt>
          <c:dPt>
            <c:idx val="61"/>
            <c:invertIfNegative val="0"/>
            <c:spPr>
              <a:solidFill>
                <a:srgbClr val="376092"/>
              </a:solidFill>
              <a:ln w="3175">
                <a:noFill/>
              </a:ln>
            </c:spPr>
          </c:dPt>
          <c:dPt>
            <c:idx val="62"/>
            <c:invertIfNegative val="0"/>
            <c:spPr>
              <a:solidFill>
                <a:srgbClr val="376092"/>
              </a:solidFill>
              <a:ln w="3175">
                <a:noFill/>
              </a:ln>
            </c:spPr>
          </c:dPt>
          <c:dPt>
            <c:idx val="63"/>
            <c:invertIfNegative val="0"/>
            <c:spPr>
              <a:solidFill>
                <a:srgbClr val="376092"/>
              </a:solidFill>
              <a:ln w="3175">
                <a:noFill/>
              </a:ln>
            </c:spPr>
          </c:dPt>
          <c:dPt>
            <c:idx val="64"/>
            <c:invertIfNegative val="0"/>
            <c:spPr>
              <a:solidFill>
                <a:srgbClr val="376092"/>
              </a:solidFill>
              <a:ln w="3175">
                <a:noFill/>
              </a:ln>
            </c:spPr>
          </c:dPt>
          <c:dPt>
            <c:idx val="65"/>
            <c:invertIfNegative val="0"/>
            <c:spPr>
              <a:solidFill>
                <a:srgbClr val="376092"/>
              </a:solidFill>
              <a:ln w="3175">
                <a:noFill/>
              </a:ln>
            </c:spPr>
          </c:dPt>
          <c:cat>
            <c:strRef>
              <c:f>'Data(FigII.2.5)'!$B$10:$B$75</c:f>
              <c:strCache>
                <c:ptCount val="66"/>
                <c:pt idx="0">
                  <c:v>Kazakhstan    20</c:v>
                </c:pt>
                <c:pt idx="1">
                  <c:v>Peru    20</c:v>
                </c:pt>
                <c:pt idx="2">
                  <c:v>Croatia    11</c:v>
                </c:pt>
                <c:pt idx="3">
                  <c:v>Kyrgyzstan    22</c:v>
                </c:pt>
                <c:pt idx="4">
                  <c:v>Estonia    25</c:v>
                </c:pt>
                <c:pt idx="5">
                  <c:v>Austria    16</c:v>
                </c:pt>
                <c:pt idx="6">
                  <c:v>Slovenia    12</c:v>
                </c:pt>
                <c:pt idx="7">
                  <c:v>Portugal    16</c:v>
                </c:pt>
                <c:pt idx="8">
                  <c:v>Russian Federation    26</c:v>
                </c:pt>
                <c:pt idx="9">
                  <c:v>Montenegro    10</c:v>
                </c:pt>
                <c:pt idx="10">
                  <c:v>Switzerland    18</c:v>
                </c:pt>
                <c:pt idx="11">
                  <c:v>Latvia    25</c:v>
                </c:pt>
                <c:pt idx="12">
                  <c:v>Chile    25</c:v>
                </c:pt>
                <c:pt idx="13">
                  <c:v>Serbia    13</c:v>
                </c:pt>
                <c:pt idx="14">
                  <c:v>United Kingdom    22</c:v>
                </c:pt>
                <c:pt idx="15">
                  <c:v>Norway    15</c:v>
                </c:pt>
                <c:pt idx="16">
                  <c:v>Italy    11</c:v>
                </c:pt>
                <c:pt idx="17">
                  <c:v>Macao-China    15</c:v>
                </c:pt>
                <c:pt idx="18">
                  <c:v>Hungary    21</c:v>
                </c:pt>
                <c:pt idx="19">
                  <c:v>Denmark    17</c:v>
                </c:pt>
                <c:pt idx="20">
                  <c:v>France    19</c:v>
                </c:pt>
                <c:pt idx="21">
                  <c:v>Turkey       8</c:v>
                </c:pt>
                <c:pt idx="22">
                  <c:v>Shanghai-China    11</c:v>
                </c:pt>
                <c:pt idx="23">
                  <c:v>Thailand    18</c:v>
                </c:pt>
                <c:pt idx="24">
                  <c:v>Uruguay    25</c:v>
                </c:pt>
                <c:pt idx="25">
                  <c:v>Slovak Republic    16</c:v>
                </c:pt>
                <c:pt idx="26">
                  <c:v>New Zealand    20</c:v>
                </c:pt>
                <c:pt idx="27">
                  <c:v>Romania    13</c:v>
                </c:pt>
                <c:pt idx="28">
                  <c:v>Sweden    15</c:v>
                </c:pt>
                <c:pt idx="29">
                  <c:v>Spain    14</c:v>
                </c:pt>
                <c:pt idx="30">
                  <c:v>OECD average    17</c:v>
                </c:pt>
                <c:pt idx="31">
                  <c:v>Germany    17</c:v>
                </c:pt>
                <c:pt idx="32">
                  <c:v>Australia    19</c:v>
                </c:pt>
                <c:pt idx="33">
                  <c:v>Canada    17</c:v>
                </c:pt>
                <c:pt idx="34">
                  <c:v>Lithuania    22</c:v>
                </c:pt>
                <c:pt idx="35">
                  <c:v>Azerbaijan      7</c:v>
                </c:pt>
                <c:pt idx="36">
                  <c:v>Colombia    29</c:v>
                </c:pt>
                <c:pt idx="37">
                  <c:v>Czech Republic    18</c:v>
                </c:pt>
                <c:pt idx="38">
                  <c:v>Israel    12</c:v>
                </c:pt>
                <c:pt idx="39">
                  <c:v>Netherlands    15</c:v>
                </c:pt>
                <c:pt idx="40">
                  <c:v>Iceland    17</c:v>
                </c:pt>
                <c:pt idx="41">
                  <c:v>Chinese Taipei    14</c:v>
                </c:pt>
                <c:pt idx="42">
                  <c:v>Finland    20</c:v>
                </c:pt>
                <c:pt idx="43">
                  <c:v>Hong Kong-China    12</c:v>
                </c:pt>
                <c:pt idx="44">
                  <c:v>Greece    11</c:v>
                </c:pt>
                <c:pt idx="45">
                  <c:v>Brazil    24</c:v>
                </c:pt>
                <c:pt idx="46">
                  <c:v>Belgium    18</c:v>
                </c:pt>
                <c:pt idx="47">
                  <c:v>Luxembourg    17</c:v>
                </c:pt>
                <c:pt idx="48">
                  <c:v>Korea    13</c:v>
                </c:pt>
                <c:pt idx="49">
                  <c:v>Argentina    24</c:v>
                </c:pt>
                <c:pt idx="50">
                  <c:v>Japan    15</c:v>
                </c:pt>
                <c:pt idx="51">
                  <c:v>Poland    15</c:v>
                </c:pt>
                <c:pt idx="52">
                  <c:v>Ireland    16</c:v>
                </c:pt>
                <c:pt idx="53">
                  <c:v>Mexico    22</c:v>
                </c:pt>
                <c:pt idx="54">
                  <c:v>Singapore    11</c:v>
                </c:pt>
                <c:pt idx="55">
                  <c:v>Panama    27</c:v>
                </c:pt>
                <c:pt idx="56">
                  <c:v>Bulgaria    18</c:v>
                </c:pt>
                <c:pt idx="57">
                  <c:v>Indonesia       8</c:v>
                </c:pt>
                <c:pt idx="58">
                  <c:v>Liechtenstein    20</c:v>
                </c:pt>
                <c:pt idx="59">
                  <c:v>Albania       9</c:v>
                </c:pt>
                <c:pt idx="60">
                  <c:v>United States    24</c:v>
                </c:pt>
                <c:pt idx="61">
                  <c:v>Dubai (UAE)    11</c:v>
                </c:pt>
                <c:pt idx="62">
                  <c:v>Tunisia       7</c:v>
                </c:pt>
                <c:pt idx="63">
                  <c:v>Trinidad and Tobago    28</c:v>
                </c:pt>
                <c:pt idx="64">
                  <c:v>Jordan    10</c:v>
                </c:pt>
                <c:pt idx="65">
                  <c:v>Qatar    12</c:v>
                </c:pt>
              </c:strCache>
            </c:strRef>
          </c:cat>
          <c:val>
            <c:numRef>
              <c:f>'Data(FigII.2.5)'!$G$10:$G$75</c:f>
              <c:numCache>
                <c:ptCount val="66"/>
                <c:pt idx="0">
                  <c:v>-19.177268459638064</c:v>
                </c:pt>
                <c:pt idx="1">
                  <c:v>-9.040042573641813</c:v>
                </c:pt>
                <c:pt idx="2">
                  <c:v>-8.925555262275356</c:v>
                </c:pt>
                <c:pt idx="3">
                  <c:v>-8.807519953132882</c:v>
                </c:pt>
                <c:pt idx="4">
                  <c:v>-8.586142036555415</c:v>
                </c:pt>
                <c:pt idx="5">
                  <c:v>-4.0333244354835145</c:v>
                </c:pt>
                <c:pt idx="6">
                  <c:v>-2.701470088501874</c:v>
                </c:pt>
                <c:pt idx="7">
                  <c:v>-2.6931132015831367</c:v>
                </c:pt>
                <c:pt idx="8">
                  <c:v>-2.6018994250696474</c:v>
                </c:pt>
                <c:pt idx="9">
                  <c:v>-1.867692389016033</c:v>
                </c:pt>
                <c:pt idx="10">
                  <c:v>-1.69591318681697</c:v>
                </c:pt>
                <c:pt idx="11">
                  <c:v>-0.6876577591385401</c:v>
                </c:pt>
                <c:pt idx="12">
                  <c:v>-0.43187833803802517</c:v>
                </c:pt>
                <c:pt idx="13">
                  <c:v>-0.29163970841782727</c:v>
                </c:pt>
                <c:pt idx="14">
                  <c:v>-0.06891979377924165</c:v>
                </c:pt>
                <c:pt idx="15">
                  <c:v>0.07835905650298122</c:v>
                </c:pt>
                <c:pt idx="16">
                  <c:v>0.5745359904348841</c:v>
                </c:pt>
                <c:pt idx="17">
                  <c:v>0.8814960872565136</c:v>
                </c:pt>
                <c:pt idx="18">
                  <c:v>1.5089165568252496</c:v>
                </c:pt>
                <c:pt idx="19">
                  <c:v>1.7145218143481045</c:v>
                </c:pt>
                <c:pt idx="20">
                  <c:v>1.9817235705369902</c:v>
                </c:pt>
                <c:pt idx="21">
                  <c:v>2.654456289580378</c:v>
                </c:pt>
                <c:pt idx="22">
                  <c:v>2.801264751599496</c:v>
                </c:pt>
                <c:pt idx="23">
                  <c:v>3.1636751424238403</c:v>
                </c:pt>
                <c:pt idx="24">
                  <c:v>3.48181708017096</c:v>
                </c:pt>
                <c:pt idx="25">
                  <c:v>3.7494699101316513</c:v>
                </c:pt>
                <c:pt idx="26">
                  <c:v>3.7531136412026966</c:v>
                </c:pt>
                <c:pt idx="27">
                  <c:v>3.806184693792108</c:v>
                </c:pt>
                <c:pt idx="28">
                  <c:v>4.661248792462602</c:v>
                </c:pt>
                <c:pt idx="29">
                  <c:v>4.953898468766137</c:v>
                </c:pt>
                <c:pt idx="30">
                  <c:v>5.033097226627102</c:v>
                </c:pt>
                <c:pt idx="31">
                  <c:v>5.03393662080599</c:v>
                </c:pt>
                <c:pt idx="32">
                  <c:v>5.414686956462323</c:v>
                </c:pt>
                <c:pt idx="33">
                  <c:v>5.713148875240366</c:v>
                </c:pt>
                <c:pt idx="34">
                  <c:v>5.921187065639856</c:v>
                </c:pt>
                <c:pt idx="35">
                  <c:v>5.956472347734024</c:v>
                </c:pt>
                <c:pt idx="36">
                  <c:v>6.62022994349619</c:v>
                </c:pt>
                <c:pt idx="37">
                  <c:v>6.935520709130019</c:v>
                </c:pt>
                <c:pt idx="38">
                  <c:v>7.432187334465479</c:v>
                </c:pt>
                <c:pt idx="39">
                  <c:v>7.622430058126822</c:v>
                </c:pt>
                <c:pt idx="40">
                  <c:v>8.583236347583643</c:v>
                </c:pt>
                <c:pt idx="41">
                  <c:v>8.62177529835159</c:v>
                </c:pt>
                <c:pt idx="42">
                  <c:v>8.670884555383784</c:v>
                </c:pt>
                <c:pt idx="43">
                  <c:v>9.26534967804715</c:v>
                </c:pt>
                <c:pt idx="44">
                  <c:v>9.394212141860368</c:v>
                </c:pt>
                <c:pt idx="45">
                  <c:v>9.453255111115219</c:v>
                </c:pt>
                <c:pt idx="46">
                  <c:v>9.540485084942706</c:v>
                </c:pt>
                <c:pt idx="47">
                  <c:v>9.610099955182118</c:v>
                </c:pt>
                <c:pt idx="48">
                  <c:v>9.610272239085088</c:v>
                </c:pt>
                <c:pt idx="49">
                  <c:v>9.705579674962099</c:v>
                </c:pt>
                <c:pt idx="50">
                  <c:v>10.093873031120644</c:v>
                </c:pt>
                <c:pt idx="51">
                  <c:v>12.864555555898054</c:v>
                </c:pt>
                <c:pt idx="52">
                  <c:v>13.030436145333098</c:v>
                </c:pt>
                <c:pt idx="53">
                  <c:v>13.386299598957635</c:v>
                </c:pt>
                <c:pt idx="54">
                  <c:v>15.475976095697945</c:v>
                </c:pt>
                <c:pt idx="55">
                  <c:v>15.933484786605863</c:v>
                </c:pt>
                <c:pt idx="56">
                  <c:v>17.05669253338473</c:v>
                </c:pt>
                <c:pt idx="57">
                  <c:v>18.427123066860513</c:v>
                </c:pt>
                <c:pt idx="58">
                  <c:v>21.213411783849935</c:v>
                </c:pt>
                <c:pt idx="59">
                  <c:v>22.26178215911606</c:v>
                </c:pt>
                <c:pt idx="60">
                  <c:v>22.769557485709775</c:v>
                </c:pt>
                <c:pt idx="61">
                  <c:v>24.5950445601375</c:v>
                </c:pt>
                <c:pt idx="62">
                  <c:v>25.19063964992539</c:v>
                </c:pt>
                <c:pt idx="63">
                  <c:v>28.43152632357331</c:v>
                </c:pt>
                <c:pt idx="64">
                  <c:v>38.267483900395824</c:v>
                </c:pt>
                <c:pt idx="65">
                  <c:v>60.984306652525206</c:v>
                </c:pt>
              </c:numCache>
            </c:numRef>
          </c:val>
        </c:ser>
        <c:ser>
          <c:idx val="0"/>
          <c:order val="1"/>
          <c:tx>
            <c:strRef>
              <c:f>'Data(FigII.2.5)'!$F$7</c:f>
              <c:strCache>
                <c:ptCount val="1"/>
                <c:pt idx="0">
                  <c:v>Differences in peformance between students from single-parent familes and other types of families, BEFORE accounting for socio-economic background</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7F7F7F"/>
              </a:solidFill>
              <a:ln w="3175">
                <a:noFill/>
              </a:ln>
            </c:spPr>
          </c:dPt>
          <c:dPt>
            <c:idx val="2"/>
            <c:invertIfNegative val="0"/>
            <c:spPr>
              <a:solidFill>
                <a:srgbClr val="BFBFBF"/>
              </a:solidFill>
              <a:ln w="3175">
                <a:noFill/>
              </a:ln>
            </c:spPr>
          </c:dPt>
          <c:dPt>
            <c:idx val="3"/>
            <c:invertIfNegative val="0"/>
            <c:spPr>
              <a:solidFill>
                <a:srgbClr val="7F7F7F"/>
              </a:solidFill>
              <a:ln w="3175">
                <a:noFill/>
              </a:ln>
            </c:spPr>
          </c:dPt>
          <c:dPt>
            <c:idx val="4"/>
            <c:invertIfNegative val="0"/>
            <c:spPr>
              <a:solidFill>
                <a:srgbClr val="BFBFBF"/>
              </a:solidFill>
              <a:ln w="3175">
                <a:noFill/>
              </a:ln>
            </c:spPr>
          </c:dPt>
          <c:dPt>
            <c:idx val="5"/>
            <c:invertIfNegative val="0"/>
            <c:spPr>
              <a:solidFill>
                <a:srgbClr val="BFBFBF"/>
              </a:solidFill>
              <a:ln w="3175">
                <a:noFill/>
              </a:ln>
            </c:spPr>
          </c:dPt>
          <c:dPt>
            <c:idx val="6"/>
            <c:invertIfNegative val="0"/>
            <c:spPr>
              <a:solidFill>
                <a:srgbClr val="BFBFBF"/>
              </a:solidFill>
              <a:ln w="3175">
                <a:noFill/>
              </a:ln>
            </c:spPr>
          </c:dPt>
          <c:dPt>
            <c:idx val="7"/>
            <c:invertIfNegative val="0"/>
            <c:spPr>
              <a:solidFill>
                <a:srgbClr val="BFBFBF"/>
              </a:solidFill>
              <a:ln w="3175">
                <a:noFill/>
              </a:ln>
            </c:spPr>
          </c:dPt>
          <c:dPt>
            <c:idx val="8"/>
            <c:invertIfNegative val="0"/>
            <c:spPr>
              <a:solidFill>
                <a:srgbClr val="BFBFBF"/>
              </a:solidFill>
              <a:ln w="3175">
                <a:noFill/>
              </a:ln>
            </c:spPr>
          </c:dPt>
          <c:dPt>
            <c:idx val="9"/>
            <c:invertIfNegative val="0"/>
            <c:spPr>
              <a:solidFill>
                <a:srgbClr val="BFBFBF"/>
              </a:solidFill>
              <a:ln w="3175">
                <a:noFill/>
              </a:ln>
            </c:spPr>
          </c:dPt>
          <c:dPt>
            <c:idx val="10"/>
            <c:invertIfNegative val="0"/>
            <c:spPr>
              <a:solidFill>
                <a:srgbClr val="BFBFBF"/>
              </a:solidFill>
              <a:ln w="3175">
                <a:noFill/>
              </a:ln>
            </c:spPr>
          </c:dPt>
          <c:dPt>
            <c:idx val="11"/>
            <c:invertIfNegative val="0"/>
            <c:spPr>
              <a:solidFill>
                <a:srgbClr val="BFBFBF"/>
              </a:solidFill>
              <a:ln w="3175">
                <a:noFill/>
              </a:ln>
            </c:spPr>
          </c:dPt>
          <c:dPt>
            <c:idx val="12"/>
            <c:invertIfNegative val="0"/>
            <c:spPr>
              <a:solidFill>
                <a:srgbClr val="BFBFBF"/>
              </a:solidFill>
              <a:ln w="3175">
                <a:noFill/>
              </a:ln>
            </c:spPr>
          </c:dPt>
          <c:dPt>
            <c:idx val="13"/>
            <c:invertIfNegative val="0"/>
            <c:spPr>
              <a:solidFill>
                <a:srgbClr val="BFBFBF"/>
              </a:solidFill>
              <a:ln w="3175">
                <a:noFill/>
              </a:ln>
            </c:spPr>
          </c:dPt>
          <c:dPt>
            <c:idx val="16"/>
            <c:invertIfNegative val="0"/>
            <c:spPr>
              <a:solidFill>
                <a:srgbClr val="BFBFBF"/>
              </a:solidFill>
              <a:ln w="3175">
                <a:noFill/>
              </a:ln>
            </c:spPr>
          </c:dPt>
          <c:dPt>
            <c:idx val="17"/>
            <c:invertIfNegative val="0"/>
            <c:spPr>
              <a:solidFill>
                <a:srgbClr val="BFBFBF"/>
              </a:solidFill>
              <a:ln w="3175">
                <a:noFill/>
              </a:ln>
            </c:spPr>
          </c:dPt>
          <c:dPt>
            <c:idx val="21"/>
            <c:invertIfNegative val="0"/>
            <c:spPr>
              <a:solidFill>
                <a:srgbClr val="BFBFBF"/>
              </a:solidFill>
              <a:ln w="3175">
                <a:noFill/>
              </a:ln>
            </c:spPr>
          </c:dPt>
          <c:dPt>
            <c:idx val="22"/>
            <c:invertIfNegative val="0"/>
            <c:spPr>
              <a:solidFill>
                <a:srgbClr val="BFBFBF"/>
              </a:solidFill>
              <a:ln w="3175">
                <a:noFill/>
              </a:ln>
            </c:spPr>
          </c:dPt>
          <c:dPt>
            <c:idx val="23"/>
            <c:invertIfNegative val="0"/>
            <c:spPr>
              <a:solidFill>
                <a:srgbClr val="BFBFBF"/>
              </a:solidFill>
              <a:ln w="3175">
                <a:noFill/>
              </a:ln>
            </c:spPr>
          </c:dPt>
          <c:dPt>
            <c:idx val="35"/>
            <c:invertIfNegative val="0"/>
            <c:spPr>
              <a:solidFill>
                <a:srgbClr val="BFBFBF"/>
              </a:solidFill>
              <a:ln w="3175">
                <a:noFill/>
              </a:ln>
            </c:spPr>
          </c:dPt>
          <c:dPt>
            <c:idx val="58"/>
            <c:invertIfNegative val="0"/>
            <c:spPr>
              <a:solidFill>
                <a:srgbClr val="BFBFBF"/>
              </a:solidFill>
              <a:ln w="3175">
                <a:noFill/>
              </a:ln>
            </c:spPr>
          </c:dPt>
          <c:cat>
            <c:strRef>
              <c:f>'Data(FigII.2.5)'!$B$10:$B$75</c:f>
              <c:strCache>
                <c:ptCount val="66"/>
                <c:pt idx="0">
                  <c:v>Kazakhstan    20</c:v>
                </c:pt>
                <c:pt idx="1">
                  <c:v>Peru    20</c:v>
                </c:pt>
                <c:pt idx="2">
                  <c:v>Croatia    11</c:v>
                </c:pt>
                <c:pt idx="3">
                  <c:v>Kyrgyzstan    22</c:v>
                </c:pt>
                <c:pt idx="4">
                  <c:v>Estonia    25</c:v>
                </c:pt>
                <c:pt idx="5">
                  <c:v>Austria    16</c:v>
                </c:pt>
                <c:pt idx="6">
                  <c:v>Slovenia    12</c:v>
                </c:pt>
                <c:pt idx="7">
                  <c:v>Portugal    16</c:v>
                </c:pt>
                <c:pt idx="8">
                  <c:v>Russian Federation    26</c:v>
                </c:pt>
                <c:pt idx="9">
                  <c:v>Montenegro    10</c:v>
                </c:pt>
                <c:pt idx="10">
                  <c:v>Switzerland    18</c:v>
                </c:pt>
                <c:pt idx="11">
                  <c:v>Latvia    25</c:v>
                </c:pt>
                <c:pt idx="12">
                  <c:v>Chile    25</c:v>
                </c:pt>
                <c:pt idx="13">
                  <c:v>Serbia    13</c:v>
                </c:pt>
                <c:pt idx="14">
                  <c:v>United Kingdom    22</c:v>
                </c:pt>
                <c:pt idx="15">
                  <c:v>Norway    15</c:v>
                </c:pt>
                <c:pt idx="16">
                  <c:v>Italy    11</c:v>
                </c:pt>
                <c:pt idx="17">
                  <c:v>Macao-China    15</c:v>
                </c:pt>
                <c:pt idx="18">
                  <c:v>Hungary    21</c:v>
                </c:pt>
                <c:pt idx="19">
                  <c:v>Denmark    17</c:v>
                </c:pt>
                <c:pt idx="20">
                  <c:v>France    19</c:v>
                </c:pt>
                <c:pt idx="21">
                  <c:v>Turkey       8</c:v>
                </c:pt>
                <c:pt idx="22">
                  <c:v>Shanghai-China    11</c:v>
                </c:pt>
                <c:pt idx="23">
                  <c:v>Thailand    18</c:v>
                </c:pt>
                <c:pt idx="24">
                  <c:v>Uruguay    25</c:v>
                </c:pt>
                <c:pt idx="25">
                  <c:v>Slovak Republic    16</c:v>
                </c:pt>
                <c:pt idx="26">
                  <c:v>New Zealand    20</c:v>
                </c:pt>
                <c:pt idx="27">
                  <c:v>Romania    13</c:v>
                </c:pt>
                <c:pt idx="28">
                  <c:v>Sweden    15</c:v>
                </c:pt>
                <c:pt idx="29">
                  <c:v>Spain    14</c:v>
                </c:pt>
                <c:pt idx="30">
                  <c:v>OECD average    17</c:v>
                </c:pt>
                <c:pt idx="31">
                  <c:v>Germany    17</c:v>
                </c:pt>
                <c:pt idx="32">
                  <c:v>Australia    19</c:v>
                </c:pt>
                <c:pt idx="33">
                  <c:v>Canada    17</c:v>
                </c:pt>
                <c:pt idx="34">
                  <c:v>Lithuania    22</c:v>
                </c:pt>
                <c:pt idx="35">
                  <c:v>Azerbaijan      7</c:v>
                </c:pt>
                <c:pt idx="36">
                  <c:v>Colombia    29</c:v>
                </c:pt>
                <c:pt idx="37">
                  <c:v>Czech Republic    18</c:v>
                </c:pt>
                <c:pt idx="38">
                  <c:v>Israel    12</c:v>
                </c:pt>
                <c:pt idx="39">
                  <c:v>Netherlands    15</c:v>
                </c:pt>
                <c:pt idx="40">
                  <c:v>Iceland    17</c:v>
                </c:pt>
                <c:pt idx="41">
                  <c:v>Chinese Taipei    14</c:v>
                </c:pt>
                <c:pt idx="42">
                  <c:v>Finland    20</c:v>
                </c:pt>
                <c:pt idx="43">
                  <c:v>Hong Kong-China    12</c:v>
                </c:pt>
                <c:pt idx="44">
                  <c:v>Greece    11</c:v>
                </c:pt>
                <c:pt idx="45">
                  <c:v>Brazil    24</c:v>
                </c:pt>
                <c:pt idx="46">
                  <c:v>Belgium    18</c:v>
                </c:pt>
                <c:pt idx="47">
                  <c:v>Luxembourg    17</c:v>
                </c:pt>
                <c:pt idx="48">
                  <c:v>Korea    13</c:v>
                </c:pt>
                <c:pt idx="49">
                  <c:v>Argentina    24</c:v>
                </c:pt>
                <c:pt idx="50">
                  <c:v>Japan    15</c:v>
                </c:pt>
                <c:pt idx="51">
                  <c:v>Poland    15</c:v>
                </c:pt>
                <c:pt idx="52">
                  <c:v>Ireland    16</c:v>
                </c:pt>
                <c:pt idx="53">
                  <c:v>Mexico    22</c:v>
                </c:pt>
                <c:pt idx="54">
                  <c:v>Singapore    11</c:v>
                </c:pt>
                <c:pt idx="55">
                  <c:v>Panama    27</c:v>
                </c:pt>
                <c:pt idx="56">
                  <c:v>Bulgaria    18</c:v>
                </c:pt>
                <c:pt idx="57">
                  <c:v>Indonesia       8</c:v>
                </c:pt>
                <c:pt idx="58">
                  <c:v>Liechtenstein    20</c:v>
                </c:pt>
                <c:pt idx="59">
                  <c:v>Albania       9</c:v>
                </c:pt>
                <c:pt idx="60">
                  <c:v>United States    24</c:v>
                </c:pt>
                <c:pt idx="61">
                  <c:v>Dubai (UAE)    11</c:v>
                </c:pt>
                <c:pt idx="62">
                  <c:v>Tunisia       7</c:v>
                </c:pt>
                <c:pt idx="63">
                  <c:v>Trinidad and Tobago    28</c:v>
                </c:pt>
                <c:pt idx="64">
                  <c:v>Jordan    10</c:v>
                </c:pt>
                <c:pt idx="65">
                  <c:v>Qatar    12</c:v>
                </c:pt>
              </c:strCache>
            </c:strRef>
          </c:cat>
          <c:val>
            <c:numRef>
              <c:f>'Data(FigII.2.5)'!$F$10:$F$75</c:f>
              <c:numCache>
                <c:ptCount val="66"/>
                <c:pt idx="0">
                  <c:v>-8.883823565897615</c:v>
                </c:pt>
                <c:pt idx="1">
                  <c:v>-14.38951788608706</c:v>
                </c:pt>
                <c:pt idx="2">
                  <c:v>-4.761310200618925</c:v>
                </c:pt>
                <c:pt idx="3">
                  <c:v>-3.566379015266011</c:v>
                </c:pt>
                <c:pt idx="4">
                  <c:v>3.246342224614318</c:v>
                </c:pt>
                <c:pt idx="5">
                  <c:v>5.929894730834031</c:v>
                </c:pt>
                <c:pt idx="6">
                  <c:v>3.6237255878366796</c:v>
                </c:pt>
                <c:pt idx="7">
                  <c:v>1.625078250208719</c:v>
                </c:pt>
                <c:pt idx="8">
                  <c:v>5.050528205593276</c:v>
                </c:pt>
                <c:pt idx="9">
                  <c:v>0.7012672952934622</c:v>
                </c:pt>
                <c:pt idx="10">
                  <c:v>4.086725541800945</c:v>
                </c:pt>
                <c:pt idx="11">
                  <c:v>9.885184708852695</c:v>
                </c:pt>
                <c:pt idx="12">
                  <c:v>8.102397203890053</c:v>
                </c:pt>
                <c:pt idx="13">
                  <c:v>3.6057136796257283</c:v>
                </c:pt>
                <c:pt idx="14">
                  <c:v>19.16838888400978</c:v>
                </c:pt>
                <c:pt idx="15">
                  <c:v>14.974504387618868</c:v>
                </c:pt>
                <c:pt idx="16">
                  <c:v>4.258949419674082</c:v>
                </c:pt>
                <c:pt idx="17">
                  <c:v>4.071198378767145</c:v>
                </c:pt>
                <c:pt idx="18">
                  <c:v>16.473824444258696</c:v>
                </c:pt>
                <c:pt idx="19">
                  <c:v>17.692766154098024</c:v>
                </c:pt>
                <c:pt idx="20">
                  <c:v>17.83685409498836</c:v>
                </c:pt>
                <c:pt idx="21">
                  <c:v>8.278993558939579</c:v>
                </c:pt>
                <c:pt idx="22">
                  <c:v>4.491125394109486</c:v>
                </c:pt>
                <c:pt idx="23">
                  <c:v>14.390598213494627</c:v>
                </c:pt>
                <c:pt idx="24">
                  <c:v>13.286246466585123</c:v>
                </c:pt>
                <c:pt idx="25">
                  <c:v>13.441998370970612</c:v>
                </c:pt>
                <c:pt idx="26">
                  <c:v>29.997786115553584</c:v>
                </c:pt>
                <c:pt idx="27">
                  <c:v>15.114907920961922</c:v>
                </c:pt>
                <c:pt idx="28">
                  <c:v>28.342452435810298</c:v>
                </c:pt>
                <c:pt idx="29">
                  <c:v>12.475601934552207</c:v>
                </c:pt>
                <c:pt idx="30">
                  <c:v>17.852414026058508</c:v>
                </c:pt>
                <c:pt idx="31">
                  <c:v>14.782850159469524</c:v>
                </c:pt>
                <c:pt idx="32">
                  <c:v>25.446558807389646</c:v>
                </c:pt>
                <c:pt idx="33">
                  <c:v>20.231887138955255</c:v>
                </c:pt>
                <c:pt idx="34">
                  <c:v>18.966275757914968</c:v>
                </c:pt>
                <c:pt idx="35">
                  <c:v>9.58384194603891</c:v>
                </c:pt>
                <c:pt idx="36">
                  <c:v>20.789356396412984</c:v>
                </c:pt>
                <c:pt idx="37">
                  <c:v>16.975930160542294</c:v>
                </c:pt>
                <c:pt idx="38">
                  <c:v>28.022062607009765</c:v>
                </c:pt>
                <c:pt idx="39">
                  <c:v>17.838016745812478</c:v>
                </c:pt>
                <c:pt idx="40">
                  <c:v>20.914481755169028</c:v>
                </c:pt>
                <c:pt idx="41">
                  <c:v>22.199783192242684</c:v>
                </c:pt>
                <c:pt idx="42">
                  <c:v>19.796794666769348</c:v>
                </c:pt>
                <c:pt idx="43">
                  <c:v>14.990395113911177</c:v>
                </c:pt>
                <c:pt idx="44">
                  <c:v>19.38717705027517</c:v>
                </c:pt>
                <c:pt idx="45">
                  <c:v>20.96002845769458</c:v>
                </c:pt>
                <c:pt idx="46">
                  <c:v>27.23329002311639</c:v>
                </c:pt>
                <c:pt idx="47">
                  <c:v>15.58264975227911</c:v>
                </c:pt>
                <c:pt idx="48">
                  <c:v>27.930910798335344</c:v>
                </c:pt>
                <c:pt idx="49">
                  <c:v>26.79593197901545</c:v>
                </c:pt>
                <c:pt idx="50">
                  <c:v>30.815595572963435</c:v>
                </c:pt>
                <c:pt idx="51">
                  <c:v>23.750171471016493</c:v>
                </c:pt>
                <c:pt idx="52">
                  <c:v>25.436082269318604</c:v>
                </c:pt>
                <c:pt idx="53">
                  <c:v>18.880039985872155</c:v>
                </c:pt>
                <c:pt idx="54">
                  <c:v>29.262798014274097</c:v>
                </c:pt>
                <c:pt idx="55">
                  <c:v>34.563861994436216</c:v>
                </c:pt>
                <c:pt idx="56">
                  <c:v>38.6101166075841</c:v>
                </c:pt>
                <c:pt idx="57">
                  <c:v>29.77289331310367</c:v>
                </c:pt>
                <c:pt idx="58">
                  <c:v>22.008587560351987</c:v>
                </c:pt>
                <c:pt idx="59">
                  <c:v>30.36667607875786</c:v>
                </c:pt>
                <c:pt idx="60">
                  <c:v>44.40129458203645</c:v>
                </c:pt>
                <c:pt idx="61">
                  <c:v>43.9133906780322</c:v>
                </c:pt>
                <c:pt idx="62">
                  <c:v>31.653136671355004</c:v>
                </c:pt>
                <c:pt idx="63">
                  <c:v>46.32728538101247</c:v>
                </c:pt>
                <c:pt idx="64">
                  <c:v>47.06114643078756</c:v>
                </c:pt>
                <c:pt idx="65">
                  <c:v>80.60052174830784</c:v>
                </c:pt>
              </c:numCache>
            </c:numRef>
          </c:val>
        </c:ser>
        <c:gapWidth val="50"/>
        <c:axId val="19056857"/>
        <c:axId val="37293986"/>
      </c:barChart>
      <c:catAx>
        <c:axId val="19056857"/>
        <c:scaling>
          <c:orientation val="minMax"/>
        </c:scaling>
        <c:axPos val="l"/>
        <c:delete val="0"/>
        <c:numFmt formatCode="General" sourceLinked="1"/>
        <c:majorTickMark val="none"/>
        <c:minorTickMark val="none"/>
        <c:tickLblPos val="low"/>
        <c:spPr>
          <a:ln w="3175">
            <a:solidFill>
              <a:srgbClr val="808080"/>
            </a:solidFill>
          </a:ln>
        </c:spPr>
        <c:crossAx val="37293986"/>
        <c:crossesAt val="0"/>
        <c:auto val="1"/>
        <c:lblOffset val="100"/>
        <c:tickLblSkip val="1"/>
        <c:noMultiLvlLbl val="0"/>
      </c:catAx>
      <c:valAx>
        <c:axId val="37293986"/>
        <c:scaling>
          <c:orientation val="minMax"/>
          <c:min val="-30"/>
        </c:scaling>
        <c:axPos val="b"/>
        <c:title>
          <c:tx>
            <c:rich>
              <a:bodyPr vert="horz" rot="0" anchor="ctr"/>
              <a:lstStyle/>
              <a:p>
                <a:pPr algn="ctr">
                  <a:defRPr/>
                </a:pPr>
                <a:r>
                  <a:rPr lang="en-US" cap="none" sz="1100" b="0" i="0" u="none" baseline="0">
                    <a:solidFill>
                      <a:srgbClr val="000000"/>
                    </a:solidFill>
                  </a:rPr>
                  <a:t>Score point difference</a:t>
                </a:r>
              </a:p>
            </c:rich>
          </c:tx>
          <c:layout>
            <c:manualLayout>
              <c:xMode val="factor"/>
              <c:yMode val="factor"/>
              <c:x val="0.00125"/>
              <c:y val="0.03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056857"/>
        <c:crossesAt val="1"/>
        <c:crossBetween val="between"/>
        <c:dispUnits/>
      </c:valAx>
      <c:spPr>
        <a:solidFill>
          <a:srgbClr val="FFFFFF"/>
        </a:solidFill>
        <a:ln w="25400">
          <a:solidFill>
            <a:srgbClr val="C0C0C0"/>
          </a:solidFill>
        </a:ln>
      </c:spPr>
    </c:plotArea>
    <c:legend>
      <c:legendPos val="t"/>
      <c:layout>
        <c:manualLayout>
          <c:xMode val="edge"/>
          <c:yMode val="edge"/>
          <c:x val="0.40025"/>
          <c:y val="0"/>
          <c:w val="0.515"/>
          <c:h val="0.06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7"/>
          <c:w val="0.94775"/>
          <c:h val="0.90825"/>
        </c:manualLayout>
      </c:layout>
      <c:lineChart>
        <c:grouping val="standard"/>
        <c:varyColors val="0"/>
        <c:ser>
          <c:idx val="0"/>
          <c:order val="0"/>
          <c:tx>
            <c:strRef>
              <c:f>'Data(Fig II.2.6)'!$B$8</c:f>
              <c:strCache>
                <c:ptCount val="1"/>
                <c:pt idx="0">
                  <c:v>Students attending schools located in a village, hamlet or rural area (fewer than 3 000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9"/>
            <c:spPr>
              <a:solidFill>
                <a:srgbClr val="003366"/>
              </a:solidFill>
              <a:ln>
                <a:solidFill>
                  <a:srgbClr val="666699"/>
                </a:solid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II.2.6)'!$B$11:$B$75</c:f>
              <c:numCache>
                <c:ptCount val="65"/>
                <c:pt idx="1">
                  <c:v>585.6321014636792</c:v>
                </c:pt>
                <c:pt idx="2">
                  <c:v>532.8993376746679</c:v>
                </c:pt>
                <c:pt idx="4">
                  <c:v>510.64404723455095</c:v>
                </c:pt>
                <c:pt idx="5">
                  <c:v>510.65271239923965</c:v>
                </c:pt>
                <c:pt idx="8">
                  <c:v>492.53172899987226</c:v>
                </c:pt>
                <c:pt idx="9">
                  <c:v>512.0890651569764</c:v>
                </c:pt>
                <c:pt idx="10">
                  <c:v>479.6985468654822</c:v>
                </c:pt>
                <c:pt idx="11">
                  <c:v>484.8170162953116</c:v>
                </c:pt>
                <c:pt idx="12">
                  <c:v>493.75755922103673</c:v>
                </c:pt>
                <c:pt idx="13">
                  <c:v>493.6139976232546</c:v>
                </c:pt>
                <c:pt idx="14">
                  <c:v>495.1567148436922</c:v>
                </c:pt>
                <c:pt idx="15">
                  <c:v>463.5811937383938</c:v>
                </c:pt>
                <c:pt idx="16">
                  <c:v>486.4079010248633</c:v>
                </c:pt>
                <c:pt idx="18">
                  <c:v>421.68713641274593</c:v>
                </c:pt>
                <c:pt idx="19">
                  <c:v>506.2402511940145</c:v>
                </c:pt>
                <c:pt idx="20">
                  <c:v>484.33657513517414</c:v>
                </c:pt>
                <c:pt idx="21">
                  <c:v>495.8296517147256</c:v>
                </c:pt>
                <c:pt idx="22">
                  <c:v>477.3637954444583</c:v>
                </c:pt>
                <c:pt idx="23">
                  <c:v>487.813801518478</c:v>
                </c:pt>
                <c:pt idx="24">
                  <c:v>498.7138008356523</c:v>
                </c:pt>
                <c:pt idx="25">
                  <c:v>451.6489995883207</c:v>
                </c:pt>
                <c:pt idx="26">
                  <c:v>471.5656369039643</c:v>
                </c:pt>
                <c:pt idx="27">
                  <c:v>511.11620243835233</c:v>
                </c:pt>
                <c:pt idx="28">
                  <c:v>451.41038489725713</c:v>
                </c:pt>
                <c:pt idx="29">
                  <c:v>472.12311341440295</c:v>
                </c:pt>
                <c:pt idx="30">
                  <c:v>506.8620003396422</c:v>
                </c:pt>
                <c:pt idx="31">
                  <c:v>471.878110943627</c:v>
                </c:pt>
                <c:pt idx="32">
                  <c:v>434.56804800232146</c:v>
                </c:pt>
                <c:pt idx="33">
                  <c:v>437.3459460494071</c:v>
                </c:pt>
                <c:pt idx="35">
                  <c:v>498.0058920864796</c:v>
                </c:pt>
                <c:pt idx="36">
                  <c:v>444.1677012891239</c:v>
                </c:pt>
                <c:pt idx="37">
                  <c:v>456.154870866614</c:v>
                </c:pt>
                <c:pt idx="38">
                  <c:v>450.7889355544804</c:v>
                </c:pt>
                <c:pt idx="39">
                  <c:v>454.7293255434236</c:v>
                </c:pt>
                <c:pt idx="40">
                  <c:v>444.42883486999295</c:v>
                </c:pt>
                <c:pt idx="41">
                  <c:v>396.51668905363806</c:v>
                </c:pt>
                <c:pt idx="42">
                  <c:v>465.66190335129585</c:v>
                </c:pt>
                <c:pt idx="43">
                  <c:v>366.7294067220334</c:v>
                </c:pt>
                <c:pt idx="44">
                  <c:v>400.03764172065775</c:v>
                </c:pt>
                <c:pt idx="45">
                  <c:v>461.17447505863356</c:v>
                </c:pt>
                <c:pt idx="46">
                  <c:v>377.76057630047353</c:v>
                </c:pt>
                <c:pt idx="47">
                  <c:v>391.8643376316957</c:v>
                </c:pt>
                <c:pt idx="48">
                  <c:v>406.7651056931737</c:v>
                </c:pt>
                <c:pt idx="49">
                  <c:v>392.26774256902524</c:v>
                </c:pt>
                <c:pt idx="50">
                  <c:v>362.0445185260309</c:v>
                </c:pt>
                <c:pt idx="51">
                  <c:v>406.32737708918665</c:v>
                </c:pt>
                <c:pt idx="52">
                  <c:v>401.80741034742283</c:v>
                </c:pt>
                <c:pt idx="53">
                  <c:v>307.3435123381113</c:v>
                </c:pt>
                <c:pt idx="54">
                  <c:v>380.4673751069846</c:v>
                </c:pt>
                <c:pt idx="55">
                  <c:v>402.81114609645226</c:v>
                </c:pt>
                <c:pt idx="56">
                  <c:v>367.19134342408887</c:v>
                </c:pt>
                <c:pt idx="57">
                  <c:v>378.44244899126164</c:v>
                </c:pt>
                <c:pt idx="58">
                  <c:v>376.492420478566</c:v>
                </c:pt>
                <c:pt idx="59">
                  <c:v>373.1806040613919</c:v>
                </c:pt>
                <c:pt idx="60">
                  <c:v>394.1637960064819</c:v>
                </c:pt>
                <c:pt idx="61">
                  <c:v>362.16879877941363</c:v>
                </c:pt>
                <c:pt idx="62">
                  <c:v>322.8021265683821</c:v>
                </c:pt>
                <c:pt idx="63">
                  <c:v>291.5870402048746</c:v>
                </c:pt>
                <c:pt idx="64">
                  <c:v>350.8205492933165</c:v>
                </c:pt>
              </c:numCache>
            </c:numRef>
          </c:val>
          <c:smooth val="0"/>
        </c:ser>
        <c:ser>
          <c:idx val="1"/>
          <c:order val="1"/>
          <c:tx>
            <c:strRef>
              <c:f>'Data(Fig II.2.6)'!$C$8</c:f>
              <c:strCache>
                <c:ptCount val="1"/>
                <c:pt idx="0">
                  <c:v>Students attending schools located in a small town (3 000 to about 15 000 people)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II.2.6)'!$C$11:$C$75</c:f>
              <c:numCache>
                <c:ptCount val="65"/>
                <c:pt idx="1">
                  <c:v>491.6440083414163</c:v>
                </c:pt>
                <c:pt idx="2">
                  <c:v>534.9347496160624</c:v>
                </c:pt>
                <c:pt idx="4">
                  <c:v>516.789403680489</c:v>
                </c:pt>
                <c:pt idx="5">
                  <c:v>519.3829484047731</c:v>
                </c:pt>
                <c:pt idx="6">
                  <c:v>499.83679990949145</c:v>
                </c:pt>
                <c:pt idx="8">
                  <c:v>501.58368800881453</c:v>
                </c:pt>
                <c:pt idx="9">
                  <c:v>469.7081943512859</c:v>
                </c:pt>
                <c:pt idx="10">
                  <c:v>488.9346119604004</c:v>
                </c:pt>
                <c:pt idx="11">
                  <c:v>492.5735722037029</c:v>
                </c:pt>
                <c:pt idx="12">
                  <c:v>504.61024677549227</c:v>
                </c:pt>
                <c:pt idx="13">
                  <c:v>497.8805174542836</c:v>
                </c:pt>
                <c:pt idx="14">
                  <c:v>503.28827518758266</c:v>
                </c:pt>
                <c:pt idx="15">
                  <c:v>480.88631878733963</c:v>
                </c:pt>
                <c:pt idx="16">
                  <c:v>446.2657089989474</c:v>
                </c:pt>
                <c:pt idx="17">
                  <c:v>476.2050885928199</c:v>
                </c:pt>
                <c:pt idx="18">
                  <c:v>478.05315722478974</c:v>
                </c:pt>
                <c:pt idx="19">
                  <c:v>502.6570919957953</c:v>
                </c:pt>
                <c:pt idx="20">
                  <c:v>500.07074278595127</c:v>
                </c:pt>
                <c:pt idx="21">
                  <c:v>496.12972429129195</c:v>
                </c:pt>
                <c:pt idx="22">
                  <c:v>487.2448805711133</c:v>
                </c:pt>
                <c:pt idx="23">
                  <c:v>497.9120347370385</c:v>
                </c:pt>
                <c:pt idx="24">
                  <c:v>500.48413320646694</c:v>
                </c:pt>
                <c:pt idx="25">
                  <c:v>500.63101552698373</c:v>
                </c:pt>
                <c:pt idx="26">
                  <c:v>472.21112703582247</c:v>
                </c:pt>
                <c:pt idx="27">
                  <c:v>521.079070018533</c:v>
                </c:pt>
                <c:pt idx="28">
                  <c:v>475.74265224207755</c:v>
                </c:pt>
                <c:pt idx="29">
                  <c:v>488.5959212354142</c:v>
                </c:pt>
                <c:pt idx="30">
                  <c:v>503.66600350125833</c:v>
                </c:pt>
                <c:pt idx="31">
                  <c:v>506.9843778289146</c:v>
                </c:pt>
                <c:pt idx="32">
                  <c:v>470.74714279078853</c:v>
                </c:pt>
                <c:pt idx="33">
                  <c:v>479.52787939544635</c:v>
                </c:pt>
                <c:pt idx="35">
                  <c:v>487.5093228688348</c:v>
                </c:pt>
                <c:pt idx="36">
                  <c:v>493.3891346721969</c:v>
                </c:pt>
                <c:pt idx="37">
                  <c:v>477.35332219212864</c:v>
                </c:pt>
                <c:pt idx="38">
                  <c:v>448.6990120622237</c:v>
                </c:pt>
                <c:pt idx="39">
                  <c:v>465.343728901002</c:v>
                </c:pt>
                <c:pt idx="40">
                  <c:v>470.45679405000226</c:v>
                </c:pt>
                <c:pt idx="41">
                  <c:v>452.616216993297</c:v>
                </c:pt>
                <c:pt idx="42">
                  <c:v>391.2826255812275</c:v>
                </c:pt>
                <c:pt idx="43">
                  <c:v>409.5215488061639</c:v>
                </c:pt>
                <c:pt idx="44">
                  <c:v>428.08044755886687</c:v>
                </c:pt>
                <c:pt idx="45">
                  <c:v>417.2062628713582</c:v>
                </c:pt>
                <c:pt idx="46">
                  <c:v>395.7280810767774</c:v>
                </c:pt>
                <c:pt idx="47">
                  <c:v>399.79832427122017</c:v>
                </c:pt>
                <c:pt idx="48">
                  <c:v>412.6581752829223</c:v>
                </c:pt>
                <c:pt idx="49">
                  <c:v>425.99095329862365</c:v>
                </c:pt>
                <c:pt idx="50">
                  <c:v>339.79346412240164</c:v>
                </c:pt>
                <c:pt idx="51">
                  <c:v>418.9554199217834</c:v>
                </c:pt>
                <c:pt idx="52">
                  <c:v>402.79287757531426</c:v>
                </c:pt>
                <c:pt idx="53">
                  <c:v>353.7453264785706</c:v>
                </c:pt>
                <c:pt idx="54">
                  <c:v>398.91501599410844</c:v>
                </c:pt>
                <c:pt idx="55">
                  <c:v>410.35085938508035</c:v>
                </c:pt>
                <c:pt idx="56">
                  <c:v>369.93574443038835</c:v>
                </c:pt>
                <c:pt idx="57">
                  <c:v>391.77691695122485</c:v>
                </c:pt>
                <c:pt idx="58">
                  <c:v>370.8279919035552</c:v>
                </c:pt>
                <c:pt idx="59">
                  <c:v>401.6214247154538</c:v>
                </c:pt>
                <c:pt idx="60">
                  <c:v>401.92621457286185</c:v>
                </c:pt>
                <c:pt idx="61">
                  <c:v>372.38614203171494</c:v>
                </c:pt>
                <c:pt idx="62">
                  <c:v>346.99454974776575</c:v>
                </c:pt>
                <c:pt idx="63">
                  <c:v>312.48395334517164</c:v>
                </c:pt>
                <c:pt idx="64">
                  <c:v>345.9642896414217</c:v>
                </c:pt>
              </c:numCache>
            </c:numRef>
          </c:val>
          <c:smooth val="0"/>
        </c:ser>
        <c:ser>
          <c:idx val="2"/>
          <c:order val="2"/>
          <c:tx>
            <c:strRef>
              <c:f>'Data(Fig II.2.6)'!$D$8</c:f>
              <c:strCache>
                <c:ptCount val="1"/>
                <c:pt idx="0">
                  <c:v>Students attending schools located in a town (15 000 to about 100 000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C0C0C0"/>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II.2.6)'!$D$11:$D$75</c:f>
              <c:numCache>
                <c:ptCount val="65"/>
                <c:pt idx="1">
                  <c:v>550.8251866480124</c:v>
                </c:pt>
                <c:pt idx="2">
                  <c:v>537.9370161939546</c:v>
                </c:pt>
                <c:pt idx="4">
                  <c:v>527.7026418994443</c:v>
                </c:pt>
                <c:pt idx="5">
                  <c:v>518.7536403664133</c:v>
                </c:pt>
                <c:pt idx="6">
                  <c:v>512.2773358348094</c:v>
                </c:pt>
                <c:pt idx="8">
                  <c:v>503.121388873146</c:v>
                </c:pt>
                <c:pt idx="9">
                  <c:v>471.8169337416424</c:v>
                </c:pt>
                <c:pt idx="10">
                  <c:v>511.5712963127774</c:v>
                </c:pt>
                <c:pt idx="11">
                  <c:v>514.2254152247648</c:v>
                </c:pt>
                <c:pt idx="12">
                  <c:v>504.8947270432049</c:v>
                </c:pt>
                <c:pt idx="13">
                  <c:v>502.8251757553805</c:v>
                </c:pt>
                <c:pt idx="14">
                  <c:v>506.859869838612</c:v>
                </c:pt>
                <c:pt idx="15">
                  <c:v>492.36254640207216</c:v>
                </c:pt>
                <c:pt idx="16">
                  <c:v>463.6239241170796</c:v>
                </c:pt>
                <c:pt idx="17">
                  <c:v>483.9467640992644</c:v>
                </c:pt>
                <c:pt idx="18">
                  <c:v>499.1394287900887</c:v>
                </c:pt>
                <c:pt idx="19">
                  <c:v>489.92128167248393</c:v>
                </c:pt>
                <c:pt idx="20">
                  <c:v>496.2141043405624</c:v>
                </c:pt>
                <c:pt idx="21">
                  <c:v>502.77025973949856</c:v>
                </c:pt>
                <c:pt idx="22">
                  <c:v>495.15418132975776</c:v>
                </c:pt>
                <c:pt idx="23">
                  <c:v>499.0631799012409</c:v>
                </c:pt>
                <c:pt idx="24">
                  <c:v>502.6235259355572</c:v>
                </c:pt>
                <c:pt idx="25">
                  <c:v>507.66105331924257</c:v>
                </c:pt>
                <c:pt idx="26">
                  <c:v>479.6367442470522</c:v>
                </c:pt>
                <c:pt idx="27">
                  <c:v>508.3598820001143</c:v>
                </c:pt>
                <c:pt idx="28">
                  <c:v>480.4062424687838</c:v>
                </c:pt>
                <c:pt idx="29">
                  <c:v>488.3822905485368</c:v>
                </c:pt>
                <c:pt idx="30">
                  <c:v>496.8212448225398</c:v>
                </c:pt>
                <c:pt idx="32">
                  <c:v>485.7121742180221</c:v>
                </c:pt>
                <c:pt idx="33">
                  <c:v>488.6802652290718</c:v>
                </c:pt>
                <c:pt idx="35">
                  <c:v>476.7967208482025</c:v>
                </c:pt>
                <c:pt idx="36">
                  <c:v>479.75660081753693</c:v>
                </c:pt>
                <c:pt idx="37">
                  <c:v>468.7524020805454</c:v>
                </c:pt>
                <c:pt idx="38">
                  <c:v>451.06456096580996</c:v>
                </c:pt>
                <c:pt idx="39">
                  <c:v>479.37391216427176</c:v>
                </c:pt>
                <c:pt idx="40">
                  <c:v>481.9401410377473</c:v>
                </c:pt>
                <c:pt idx="41">
                  <c:v>468.0408024620722</c:v>
                </c:pt>
                <c:pt idx="42">
                  <c:v>435.85433116624233</c:v>
                </c:pt>
                <c:pt idx="43">
                  <c:v>423.4110975660753</c:v>
                </c:pt>
                <c:pt idx="44">
                  <c:v>446.73838763284675</c:v>
                </c:pt>
                <c:pt idx="45">
                  <c:v>438.53050819641373</c:v>
                </c:pt>
                <c:pt idx="46">
                  <c:v>399.4416889764574</c:v>
                </c:pt>
                <c:pt idx="47">
                  <c:v>431.00884614802897</c:v>
                </c:pt>
                <c:pt idx="48">
                  <c:v>421.2534356079025</c:v>
                </c:pt>
                <c:pt idx="49">
                  <c:v>422.5371154046212</c:v>
                </c:pt>
                <c:pt idx="50">
                  <c:v>346.32469446965536</c:v>
                </c:pt>
                <c:pt idx="51">
                  <c:v>420.67190185027465</c:v>
                </c:pt>
                <c:pt idx="52">
                  <c:v>406.5873740567265</c:v>
                </c:pt>
                <c:pt idx="53">
                  <c:v>389.2588450912744</c:v>
                </c:pt>
                <c:pt idx="54">
                  <c:v>409.945630422327</c:v>
                </c:pt>
                <c:pt idx="55">
                  <c:v>449.1342891672283</c:v>
                </c:pt>
                <c:pt idx="56">
                  <c:v>400.7159721594356</c:v>
                </c:pt>
                <c:pt idx="57">
                  <c:v>415.58592672235835</c:v>
                </c:pt>
                <c:pt idx="58">
                  <c:v>383.0285689145988</c:v>
                </c:pt>
                <c:pt idx="59">
                  <c:v>407.12786874597555</c:v>
                </c:pt>
                <c:pt idx="60">
                  <c:v>407.3228197621857</c:v>
                </c:pt>
                <c:pt idx="61">
                  <c:v>390.001056802789</c:v>
                </c:pt>
                <c:pt idx="62">
                  <c:v>370.1261803511521</c:v>
                </c:pt>
                <c:pt idx="63">
                  <c:v>330.84198502899847</c:v>
                </c:pt>
                <c:pt idx="64">
                  <c:v>374.2522118970372</c:v>
                </c:pt>
              </c:numCache>
            </c:numRef>
          </c:val>
          <c:smooth val="0"/>
        </c:ser>
        <c:ser>
          <c:idx val="3"/>
          <c:order val="3"/>
          <c:tx>
            <c:strRef>
              <c:f>'Data(Fig II.2.6)'!$E$8</c:f>
              <c:strCache>
                <c:ptCount val="1"/>
                <c:pt idx="0">
                  <c:v>Students attending schools located in a city (100 000 to about 1 000 000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II.2.6)'!$E$11:$E$75</c:f>
              <c:numCache>
                <c:ptCount val="65"/>
                <c:pt idx="1">
                  <c:v>546.8940037949602</c:v>
                </c:pt>
                <c:pt idx="2">
                  <c:v>536.7432848146342</c:v>
                </c:pt>
                <c:pt idx="4">
                  <c:v>526.3578645734722</c:v>
                </c:pt>
                <c:pt idx="5">
                  <c:v>540.8015021645473</c:v>
                </c:pt>
                <c:pt idx="6">
                  <c:v>521.599826501703</c:v>
                </c:pt>
                <c:pt idx="8">
                  <c:v>524.9781916210203</c:v>
                </c:pt>
                <c:pt idx="9">
                  <c:v>520.3698617585763</c:v>
                </c:pt>
                <c:pt idx="10">
                  <c:v>518.7234594625463</c:v>
                </c:pt>
                <c:pt idx="11">
                  <c:v>515.5384928073545</c:v>
                </c:pt>
                <c:pt idx="12">
                  <c:v>511.5814390583493</c:v>
                </c:pt>
                <c:pt idx="13">
                  <c:v>511.4159650183079</c:v>
                </c:pt>
                <c:pt idx="14">
                  <c:v>500.95630942242815</c:v>
                </c:pt>
                <c:pt idx="15">
                  <c:v>507.1302512988886</c:v>
                </c:pt>
                <c:pt idx="16">
                  <c:v>494.8549839662599</c:v>
                </c:pt>
                <c:pt idx="17">
                  <c:v>503.7615107451576</c:v>
                </c:pt>
                <c:pt idx="18">
                  <c:v>509.2144051404155</c:v>
                </c:pt>
                <c:pt idx="19">
                  <c:v>501.6868290852552</c:v>
                </c:pt>
                <c:pt idx="20">
                  <c:v>513.7856529187617</c:v>
                </c:pt>
                <c:pt idx="21">
                  <c:v>500.2326471176546</c:v>
                </c:pt>
                <c:pt idx="22">
                  <c:v>502.4466661392246</c:v>
                </c:pt>
                <c:pt idx="23">
                  <c:v>500.37949075145195</c:v>
                </c:pt>
                <c:pt idx="24">
                  <c:v>502.15082671014795</c:v>
                </c:pt>
                <c:pt idx="25">
                  <c:v>487.5410072184399</c:v>
                </c:pt>
                <c:pt idx="26">
                  <c:v>487.0483028142845</c:v>
                </c:pt>
                <c:pt idx="27">
                  <c:v>501.29459357971797</c:v>
                </c:pt>
                <c:pt idx="28">
                  <c:v>486.44966904831637</c:v>
                </c:pt>
                <c:pt idx="29">
                  <c:v>493.11374054850097</c:v>
                </c:pt>
                <c:pt idx="30">
                  <c:v>493.8807699131265</c:v>
                </c:pt>
                <c:pt idx="32">
                  <c:v>487.6777381418135</c:v>
                </c:pt>
                <c:pt idx="33">
                  <c:v>490.02163180037905</c:v>
                </c:pt>
                <c:pt idx="34">
                  <c:v>486.76064850098834</c:v>
                </c:pt>
                <c:pt idx="35">
                  <c:v>485.5480545513491</c:v>
                </c:pt>
                <c:pt idx="36">
                  <c:v>495.0466236378539</c:v>
                </c:pt>
                <c:pt idx="37">
                  <c:v>482.5878636478879</c:v>
                </c:pt>
                <c:pt idx="38">
                  <c:v>462.9972298066722</c:v>
                </c:pt>
                <c:pt idx="39">
                  <c:v>474.1532747215809</c:v>
                </c:pt>
                <c:pt idx="40">
                  <c:v>485.2084352321443</c:v>
                </c:pt>
                <c:pt idx="41">
                  <c:v>476.8731111206705</c:v>
                </c:pt>
                <c:pt idx="42">
                  <c:v>443.32885519720406</c:v>
                </c:pt>
                <c:pt idx="43">
                  <c:v>461.40658419141374</c:v>
                </c:pt>
                <c:pt idx="44">
                  <c:v>457.99266938548305</c:v>
                </c:pt>
                <c:pt idx="45">
                  <c:v>448.28683705270396</c:v>
                </c:pt>
                <c:pt idx="46">
                  <c:v>428.2075358661862</c:v>
                </c:pt>
                <c:pt idx="47">
                  <c:v>440.76208816409905</c:v>
                </c:pt>
                <c:pt idx="48">
                  <c:v>438.4896238944517</c:v>
                </c:pt>
                <c:pt idx="49">
                  <c:v>437.6951911394244</c:v>
                </c:pt>
                <c:pt idx="50">
                  <c:v>399.46281982211235</c:v>
                </c:pt>
                <c:pt idx="51">
                  <c:v>408.169058997357</c:v>
                </c:pt>
                <c:pt idx="52">
                  <c:v>410.3290315394054</c:v>
                </c:pt>
                <c:pt idx="53">
                  <c:v>412.3354797843382</c:v>
                </c:pt>
                <c:pt idx="54">
                  <c:v>434.8385942082297</c:v>
                </c:pt>
                <c:pt idx="56">
                  <c:v>409.2703135496759</c:v>
                </c:pt>
                <c:pt idx="57">
                  <c:v>426.22856404152844</c:v>
                </c:pt>
                <c:pt idx="58">
                  <c:v>411.43484433033456</c:v>
                </c:pt>
                <c:pt idx="59">
                  <c:v>410.2487839823841</c:v>
                </c:pt>
                <c:pt idx="60">
                  <c:v>413.5698808871161</c:v>
                </c:pt>
                <c:pt idx="61">
                  <c:v>413.4831705693865</c:v>
                </c:pt>
                <c:pt idx="62">
                  <c:v>404.612924342809</c:v>
                </c:pt>
                <c:pt idx="63">
                  <c:v>377.229984057989</c:v>
                </c:pt>
                <c:pt idx="64">
                  <c:v>348.11482360824436</c:v>
                </c:pt>
              </c:numCache>
            </c:numRef>
          </c:val>
          <c:smooth val="0"/>
        </c:ser>
        <c:ser>
          <c:idx val="4"/>
          <c:order val="4"/>
          <c:tx>
            <c:strRef>
              <c:f>'Data(Fig II.2.6)'!$F$8</c:f>
              <c:strCache>
                <c:ptCount val="1"/>
                <c:pt idx="0">
                  <c:v>Students attending schools located in a large city (with over 1 000 000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CCCC"/>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II.2.6)'!$F$11:$F$75</c:f>
              <c:numCache>
                <c:ptCount val="65"/>
                <c:pt idx="0">
                  <c:v>555.9040663750353</c:v>
                </c:pt>
                <c:pt idx="1">
                  <c:v>536.2361220228329</c:v>
                </c:pt>
                <c:pt idx="3">
                  <c:v>533.9295263954399</c:v>
                </c:pt>
                <c:pt idx="4">
                  <c:v>537.9277608772545</c:v>
                </c:pt>
                <c:pt idx="5">
                  <c:v>517.0808064502711</c:v>
                </c:pt>
                <c:pt idx="6">
                  <c:v>535.6329467554325</c:v>
                </c:pt>
                <c:pt idx="7">
                  <c:v>526.5510794485571</c:v>
                </c:pt>
                <c:pt idx="8">
                  <c:v>526.4683409223392</c:v>
                </c:pt>
                <c:pt idx="14">
                  <c:v>517.1450176788532</c:v>
                </c:pt>
                <c:pt idx="15">
                  <c:v>507.9743127180082</c:v>
                </c:pt>
                <c:pt idx="16">
                  <c:v>518.27713631917</c:v>
                </c:pt>
                <c:pt idx="17">
                  <c:v>505.11220689434543</c:v>
                </c:pt>
                <c:pt idx="18">
                  <c:v>494.5648625090766</c:v>
                </c:pt>
                <c:pt idx="20">
                  <c:v>489.5191438599095</c:v>
                </c:pt>
                <c:pt idx="22">
                  <c:v>497.32386747377564</c:v>
                </c:pt>
                <c:pt idx="23">
                  <c:v>498.33347562544554</c:v>
                </c:pt>
                <c:pt idx="24">
                  <c:v>493.3815370702413</c:v>
                </c:pt>
                <c:pt idx="25">
                  <c:v>506.25057593793406</c:v>
                </c:pt>
                <c:pt idx="26">
                  <c:v>506.68167062729486</c:v>
                </c:pt>
                <c:pt idx="27">
                  <c:v>486.6066823911015</c:v>
                </c:pt>
                <c:pt idx="28">
                  <c:v>500.18718206604746</c:v>
                </c:pt>
                <c:pt idx="30">
                  <c:v>489.50408471250813</c:v>
                </c:pt>
                <c:pt idx="33">
                  <c:v>484.5699510589118</c:v>
                </c:pt>
                <c:pt idx="35">
                  <c:v>486.8083420952388</c:v>
                </c:pt>
                <c:pt idx="36">
                  <c:v>474.37893728735753</c:v>
                </c:pt>
                <c:pt idx="37">
                  <c:v>485.92703963205975</c:v>
                </c:pt>
                <c:pt idx="38">
                  <c:v>489.9876814425182</c:v>
                </c:pt>
                <c:pt idx="40">
                  <c:v>462.4897232359332</c:v>
                </c:pt>
                <c:pt idx="41">
                  <c:v>460.63819003922856</c:v>
                </c:pt>
                <c:pt idx="42">
                  <c:v>478.185084615437</c:v>
                </c:pt>
                <c:pt idx="43">
                  <c:v>453.79183516437104</c:v>
                </c:pt>
                <c:pt idx="44">
                  <c:v>454.848724549033</c:v>
                </c:pt>
                <c:pt idx="45">
                  <c:v>457.6970999105807</c:v>
                </c:pt>
                <c:pt idx="46">
                  <c:v>463.3037184860172</c:v>
                </c:pt>
                <c:pt idx="47">
                  <c:v>450.26729256119137</c:v>
                </c:pt>
                <c:pt idx="48">
                  <c:v>443.9840890494722</c:v>
                </c:pt>
                <c:pt idx="49">
                  <c:v>423.67707923315965</c:v>
                </c:pt>
                <c:pt idx="50">
                  <c:v>460.0884434940644</c:v>
                </c:pt>
                <c:pt idx="51">
                  <c:v>443.98005869227273</c:v>
                </c:pt>
                <c:pt idx="52">
                  <c:v>436.0068776458431</c:v>
                </c:pt>
                <c:pt idx="53">
                  <c:v>432.7377563865402</c:v>
                </c:pt>
                <c:pt idx="54">
                  <c:v>407.559602098217</c:v>
                </c:pt>
                <c:pt idx="56">
                  <c:v>431.55910281681565</c:v>
                </c:pt>
                <c:pt idx="57">
                  <c:v>409.5265013939571</c:v>
                </c:pt>
                <c:pt idx="58">
                  <c:v>418.5173530934098</c:v>
                </c:pt>
                <c:pt idx="59">
                  <c:v>417.4635474740174</c:v>
                </c:pt>
                <c:pt idx="62">
                  <c:v>411.42383013119576</c:v>
                </c:pt>
                <c:pt idx="63">
                  <c:v>399.39573024836335</c:v>
                </c:pt>
                <c:pt idx="64">
                  <c:v>386.7640460564284</c:v>
                </c:pt>
              </c:numCache>
            </c:numRef>
          </c:val>
          <c:smooth val="0"/>
        </c:ser>
        <c:hiLowLines>
          <c:spPr>
            <a:ln w="3175">
              <a:solidFill>
                <a:srgbClr val="000000"/>
              </a:solidFill>
            </a:ln>
          </c:spPr>
        </c:hiLowLines>
        <c:marker val="1"/>
        <c:axId val="101555"/>
        <c:axId val="913996"/>
      </c:lineChart>
      <c:catAx>
        <c:axId val="10155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913996"/>
        <c:crosses val="autoZero"/>
        <c:auto val="1"/>
        <c:lblOffset val="100"/>
        <c:tickLblSkip val="1"/>
        <c:noMultiLvlLbl val="0"/>
      </c:catAx>
      <c:valAx>
        <c:axId val="913996"/>
        <c:scaling>
          <c:orientation val="minMax"/>
          <c:max val="600"/>
          <c:min val="250"/>
        </c:scaling>
        <c:axPos val="l"/>
        <c:title>
          <c:tx>
            <c:rich>
              <a:bodyPr vert="horz" rot="-5400000" anchor="ctr"/>
              <a:lstStyle/>
              <a:p>
                <a:pPr algn="ctr">
                  <a:defRPr/>
                </a:pPr>
                <a:r>
                  <a:rPr lang="en-US" cap="none" sz="1100" b="0" i="0" u="none" baseline="0">
                    <a:solidFill>
                      <a:srgbClr val="000000"/>
                    </a:solidFill>
                  </a:rPr>
                  <a:t>Mean score</a:t>
                </a:r>
              </a:p>
            </c:rich>
          </c:tx>
          <c:layout>
            <c:manualLayout>
              <c:xMode val="factor"/>
              <c:yMode val="factor"/>
              <c:x val="0.25575"/>
              <c:y val="-0.02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101555"/>
        <c:crossesAt val="1"/>
        <c:crossBetween val="between"/>
        <c:dispUnits/>
        <c:majorUnit val="50"/>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0.043</cdr:y>
    </cdr:from>
    <cdr:to>
      <cdr:x>0.43275</cdr:x>
      <cdr:y>0.132</cdr:y>
    </cdr:to>
    <cdr:sp>
      <cdr:nvSpPr>
        <cdr:cNvPr id="1" name="TextBox 3"/>
        <cdr:cNvSpPr txBox="1">
          <a:spLocks noChangeArrowheads="1"/>
        </cdr:cNvSpPr>
      </cdr:nvSpPr>
      <cdr:spPr>
        <a:xfrm>
          <a:off x="1038225" y="381000"/>
          <a:ext cx="2838450" cy="790575"/>
        </a:xfrm>
        <a:prstGeom prst="rect">
          <a:avLst/>
        </a:prstGeom>
        <a:solidFill>
          <a:srgbClr val="7F7F7F"/>
        </a:solidFill>
        <a:ln w="9525" cmpd="sng">
          <a:noFill/>
        </a:ln>
      </cdr:spPr>
      <cdr:txBody>
        <a:bodyPr vertOverflow="clip" wrap="square" anchor="ctr"/>
        <a:p>
          <a:pPr algn="l">
            <a:defRPr/>
          </a:pPr>
          <a:r>
            <a:rPr lang="en-US" cap="none" sz="1200" b="1" i="0" u="none" baseline="0">
              <a:solidFill>
                <a:srgbClr val="FFFFFF"/>
              </a:solidFill>
              <a:latin typeface="Calibri"/>
              <a:ea typeface="Calibri"/>
              <a:cs typeface="Calibri"/>
            </a:rPr>
            <a:t>Gap</a:t>
          </a:r>
          <a:r>
            <a:rPr lang="en-US" cap="none" sz="1200" b="1" i="0" u="none" baseline="0">
              <a:solidFill>
                <a:srgbClr val="FFFFFF"/>
              </a:solidFill>
              <a:latin typeface="Calibri"/>
              <a:ea typeface="Calibri"/>
              <a:cs typeface="Calibri"/>
            </a:rPr>
            <a:t> between the 90th percentile and the median is larger than the gap between the median and the 10th percentile</a:t>
          </a:r>
        </a:p>
      </cdr:txBody>
    </cdr:sp>
  </cdr:relSizeAnchor>
  <cdr:relSizeAnchor xmlns:cdr="http://schemas.openxmlformats.org/drawingml/2006/chartDrawing">
    <cdr:from>
      <cdr:x>0.65025</cdr:x>
      <cdr:y>0.829</cdr:y>
    </cdr:from>
    <cdr:to>
      <cdr:x>0.96575</cdr:x>
      <cdr:y>0.918</cdr:y>
    </cdr:to>
    <cdr:sp>
      <cdr:nvSpPr>
        <cdr:cNvPr id="2" name="TextBox 3"/>
        <cdr:cNvSpPr txBox="1">
          <a:spLocks noChangeArrowheads="1"/>
        </cdr:cNvSpPr>
      </cdr:nvSpPr>
      <cdr:spPr>
        <a:xfrm>
          <a:off x="5819775" y="7391400"/>
          <a:ext cx="2828925" cy="790575"/>
        </a:xfrm>
        <a:prstGeom prst="rect">
          <a:avLst/>
        </a:prstGeom>
        <a:solidFill>
          <a:srgbClr val="7F7F7F"/>
        </a:solidFill>
        <a:ln w="9525" cmpd="sng">
          <a:noFill/>
        </a:ln>
      </cdr:spPr>
      <cdr:txBody>
        <a:bodyPr vertOverflow="clip" wrap="square" anchor="ctr"/>
        <a:p>
          <a:pPr algn="r">
            <a:defRPr/>
          </a:pPr>
          <a:r>
            <a:rPr lang="en-US" cap="none" sz="1200" b="1" i="0" u="none" baseline="0">
              <a:solidFill>
                <a:srgbClr val="FFFFFF"/>
              </a:solidFill>
              <a:latin typeface="Calibri"/>
              <a:ea typeface="Calibri"/>
              <a:cs typeface="Calibri"/>
            </a:rPr>
            <a:t>Gap</a:t>
          </a:r>
          <a:r>
            <a:rPr lang="en-US" cap="none" sz="1200" b="1" i="0" u="none" baseline="0">
              <a:solidFill>
                <a:srgbClr val="FFFFFF"/>
              </a:solidFill>
              <a:latin typeface="Calibri"/>
              <a:ea typeface="Calibri"/>
              <a:cs typeface="Calibri"/>
            </a:rPr>
            <a:t> between the 90th percentile and the median is smaller than the gap between the median and the 10th percentile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123825</xdr:rowOff>
    </xdr:from>
    <xdr:to>
      <xdr:col>14</xdr:col>
      <xdr:colOff>428625</xdr:colOff>
      <xdr:row>58</xdr:row>
      <xdr:rowOff>142875</xdr:rowOff>
    </xdr:to>
    <xdr:graphicFrame>
      <xdr:nvGraphicFramePr>
        <xdr:cNvPr id="1" name="Chart 1"/>
        <xdr:cNvGraphicFramePr/>
      </xdr:nvGraphicFramePr>
      <xdr:xfrm>
        <a:off x="0" y="609600"/>
        <a:ext cx="8963025" cy="8924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22</xdr:row>
      <xdr:rowOff>142875</xdr:rowOff>
    </xdr:from>
    <xdr:to>
      <xdr:col>4</xdr:col>
      <xdr:colOff>104775</xdr:colOff>
      <xdr:row>23</xdr:row>
      <xdr:rowOff>0</xdr:rowOff>
    </xdr:to>
    <xdr:sp>
      <xdr:nvSpPr>
        <xdr:cNvPr id="1" name="Straight Connector 7"/>
        <xdr:cNvSpPr>
          <a:spLocks/>
        </xdr:cNvSpPr>
      </xdr:nvSpPr>
      <xdr:spPr>
        <a:xfrm flipV="1">
          <a:off x="1552575" y="3705225"/>
          <a:ext cx="3524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4</xdr:col>
      <xdr:colOff>123825</xdr:colOff>
      <xdr:row>1</xdr:row>
      <xdr:rowOff>85725</xdr:rowOff>
    </xdr:from>
    <xdr:to>
      <xdr:col>28</xdr:col>
      <xdr:colOff>66675</xdr:colOff>
      <xdr:row>40</xdr:row>
      <xdr:rowOff>104775</xdr:rowOff>
    </xdr:to>
    <xdr:graphicFrame>
      <xdr:nvGraphicFramePr>
        <xdr:cNvPr id="2" name="Chart 1"/>
        <xdr:cNvGraphicFramePr/>
      </xdr:nvGraphicFramePr>
      <xdr:xfrm>
        <a:off x="1924050" y="247650"/>
        <a:ext cx="14573250" cy="633412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11</xdr:row>
      <xdr:rowOff>95250</xdr:rowOff>
    </xdr:from>
    <xdr:to>
      <xdr:col>4</xdr:col>
      <xdr:colOff>161925</xdr:colOff>
      <xdr:row>24</xdr:row>
      <xdr:rowOff>114300</xdr:rowOff>
    </xdr:to>
    <xdr:grpSp>
      <xdr:nvGrpSpPr>
        <xdr:cNvPr id="3" name="Group 14"/>
        <xdr:cNvGrpSpPr>
          <a:grpSpLocks/>
        </xdr:cNvGrpSpPr>
      </xdr:nvGrpSpPr>
      <xdr:grpSpPr>
        <a:xfrm>
          <a:off x="1019175" y="1876425"/>
          <a:ext cx="942975" cy="2124075"/>
          <a:chOff x="730250" y="1825625"/>
          <a:chExt cx="841375" cy="2079625"/>
        </a:xfrm>
        <a:solidFill>
          <a:srgbClr val="FFFFFF"/>
        </a:solidFill>
      </xdr:grpSpPr>
      <xdr:sp>
        <xdr:nvSpPr>
          <xdr:cNvPr id="4" name="TextBox 3"/>
          <xdr:cNvSpPr txBox="1">
            <a:spLocks noChangeArrowheads="1"/>
          </xdr:cNvSpPr>
        </xdr:nvSpPr>
        <xdr:spPr>
          <a:xfrm>
            <a:off x="730250" y="1825625"/>
            <a:ext cx="841375" cy="1557639"/>
          </a:xfrm>
          <a:prstGeom prst="rect">
            <a:avLst/>
          </a:prstGeom>
          <a:solidFill>
            <a:srgbClr val="FFFFFF"/>
          </a:solidFill>
          <a:ln w="9525" cmpd="sng">
            <a:noFill/>
          </a:ln>
        </xdr:spPr>
        <xdr:txBody>
          <a:bodyPr vertOverflow="clip" wrap="square" anchor="b" vert="vert270"/>
          <a:p>
            <a:pPr algn="l">
              <a:defRPr/>
            </a:pPr>
            <a:r>
              <a:rPr lang="en-US" cap="none" sz="1400" b="0" i="0" u="none" baseline="0">
                <a:solidFill>
                  <a:srgbClr val="000000"/>
                </a:solidFill>
                <a:latin typeface="Calibri"/>
                <a:ea typeface="Calibri"/>
                <a:cs typeface="Calibri"/>
              </a:rPr>
              <a:t>Below</a:t>
            </a:r>
            <a:r>
              <a:rPr lang="en-US" cap="none" sz="1400" b="0" i="0" u="none" baseline="0">
                <a:solidFill>
                  <a:srgbClr val="000000"/>
                </a:solidFill>
                <a:latin typeface="Calibri"/>
                <a:ea typeface="Calibri"/>
                <a:cs typeface="Calibri"/>
              </a:rPr>
              <a:t> Level 2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Level 3 or above</a:t>
            </a:r>
          </a:p>
        </xdr:txBody>
      </xdr:sp>
      <xdr:sp>
        <xdr:nvSpPr>
          <xdr:cNvPr id="5" name="Rectangle 4"/>
          <xdr:cNvSpPr>
            <a:spLocks/>
          </xdr:cNvSpPr>
        </xdr:nvSpPr>
        <xdr:spPr>
          <a:xfrm>
            <a:off x="857718" y="3457611"/>
            <a:ext cx="144506" cy="447639"/>
          </a:xfrm>
          <a:prstGeom prst="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361950</xdr:colOff>
      <xdr:row>22</xdr:row>
      <xdr:rowOff>47625</xdr:rowOff>
    </xdr:from>
    <xdr:to>
      <xdr:col>3</xdr:col>
      <xdr:colOff>581025</xdr:colOff>
      <xdr:row>23</xdr:row>
      <xdr:rowOff>114300</xdr:rowOff>
    </xdr:to>
    <xdr:sp>
      <xdr:nvSpPr>
        <xdr:cNvPr id="6" name="Diamond 9"/>
        <xdr:cNvSpPr>
          <a:spLocks/>
        </xdr:cNvSpPr>
      </xdr:nvSpPr>
      <xdr:spPr>
        <a:xfrm>
          <a:off x="1552575" y="3609975"/>
          <a:ext cx="219075" cy="228600"/>
        </a:xfrm>
        <a:prstGeom prst="diamond">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47625</xdr:rowOff>
    </xdr:from>
    <xdr:to>
      <xdr:col>14</xdr:col>
      <xdr:colOff>238125</xdr:colOff>
      <xdr:row>40</xdr:row>
      <xdr:rowOff>38100</xdr:rowOff>
    </xdr:to>
    <xdr:sp>
      <xdr:nvSpPr>
        <xdr:cNvPr id="7" name="Rectangle 10"/>
        <xdr:cNvSpPr>
          <a:spLocks/>
        </xdr:cNvSpPr>
      </xdr:nvSpPr>
      <xdr:spPr>
        <a:xfrm>
          <a:off x="7896225" y="371475"/>
          <a:ext cx="238125" cy="6143625"/>
        </a:xfrm>
        <a:prstGeom prst="rect">
          <a:avLst/>
        </a:prstGeom>
        <a:solidFill>
          <a:srgbClr val="558ED5">
            <a:alpha val="50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0</xdr:rowOff>
    </xdr:from>
    <xdr:to>
      <xdr:col>15</xdr:col>
      <xdr:colOff>485775</xdr:colOff>
      <xdr:row>77</xdr:row>
      <xdr:rowOff>133350</xdr:rowOff>
    </xdr:to>
    <xdr:graphicFrame>
      <xdr:nvGraphicFramePr>
        <xdr:cNvPr id="1" name="Chart 2"/>
        <xdr:cNvGraphicFramePr/>
      </xdr:nvGraphicFramePr>
      <xdr:xfrm>
        <a:off x="190500" y="647700"/>
        <a:ext cx="9439275" cy="11953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0.17975</cdr:x>
      <cdr:y>0.07025</cdr:y>
    </cdr:from>
    <cdr:to>
      <cdr:x>0.2175</cdr:x>
      <cdr:y>0.95575</cdr:y>
    </cdr:to>
    <cdr:sp>
      <cdr:nvSpPr>
        <cdr:cNvPr id="1" name="Rectangle 1"/>
        <cdr:cNvSpPr>
          <a:spLocks/>
        </cdr:cNvSpPr>
      </cdr:nvSpPr>
      <cdr:spPr>
        <a:xfrm>
          <a:off x="1933575" y="971550"/>
          <a:ext cx="409575" cy="12268200"/>
        </a:xfrm>
        <a:prstGeom prst="rect">
          <a:avLst/>
        </a:prstGeom>
        <a:solidFill>
          <a:srgbClr val="558ED5">
            <a:alpha val="4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9</xdr:row>
      <xdr:rowOff>161925</xdr:rowOff>
    </xdr:from>
    <xdr:to>
      <xdr:col>5</xdr:col>
      <xdr:colOff>533400</xdr:colOff>
      <xdr:row>15</xdr:row>
      <xdr:rowOff>66675</xdr:rowOff>
    </xdr:to>
    <xdr:sp>
      <xdr:nvSpPr>
        <xdr:cNvPr id="1" name="TextBox 3"/>
        <xdr:cNvSpPr txBox="1">
          <a:spLocks noChangeArrowheads="1"/>
        </xdr:cNvSpPr>
      </xdr:nvSpPr>
      <xdr:spPr>
        <a:xfrm>
          <a:off x="2019300" y="1619250"/>
          <a:ext cx="1562100" cy="876300"/>
        </a:xfrm>
        <a:prstGeom prst="rect">
          <a:avLst/>
        </a:prstGeom>
        <a:solidFill>
          <a:srgbClr val="7F7F7F"/>
        </a:solidFill>
        <a:ln w="9525" cmpd="sng">
          <a:noFill/>
        </a:ln>
      </xdr:spPr>
      <xdr:txBody>
        <a:bodyPr vertOverflow="clip" wrap="square"/>
        <a:p>
          <a:pPr algn="ctr">
            <a:defRPr/>
          </a:pPr>
          <a:r>
            <a:rPr lang="en-US" cap="none" sz="1400" b="0" i="0" u="none" baseline="0">
              <a:solidFill>
                <a:srgbClr val="FFFFFF"/>
              </a:solidFill>
              <a:latin typeface="Calibri"/>
              <a:ea typeface="Calibri"/>
              <a:cs typeface="Calibri"/>
            </a:rPr>
            <a:t>Single-parent</a:t>
          </a:r>
          <a:r>
            <a:rPr lang="en-US" cap="none" sz="1400" b="0" i="0" u="none" baseline="0">
              <a:solidFill>
                <a:srgbClr val="FFFFFF"/>
              </a:solidFill>
              <a:latin typeface="Calibri"/>
              <a:ea typeface="Calibri"/>
              <a:cs typeface="Calibri"/>
            </a:rPr>
            <a:t> family students perform better</a:t>
          </a:r>
        </a:p>
      </xdr:txBody>
    </xdr:sp>
    <xdr:clientData/>
  </xdr:twoCellAnchor>
  <xdr:twoCellAnchor>
    <xdr:from>
      <xdr:col>7</xdr:col>
      <xdr:colOff>352425</xdr:colOff>
      <xdr:row>46</xdr:row>
      <xdr:rowOff>9525</xdr:rowOff>
    </xdr:from>
    <xdr:to>
      <xdr:col>11</xdr:col>
      <xdr:colOff>152400</xdr:colOff>
      <xdr:row>49</xdr:row>
      <xdr:rowOff>114300</xdr:rowOff>
    </xdr:to>
    <xdr:sp>
      <xdr:nvSpPr>
        <xdr:cNvPr id="2" name="TextBox 4"/>
        <xdr:cNvSpPr txBox="1">
          <a:spLocks noChangeArrowheads="1"/>
        </xdr:cNvSpPr>
      </xdr:nvSpPr>
      <xdr:spPr>
        <a:xfrm>
          <a:off x="4619625" y="7458075"/>
          <a:ext cx="2238375" cy="590550"/>
        </a:xfrm>
        <a:prstGeom prst="rect">
          <a:avLst/>
        </a:prstGeom>
        <a:solidFill>
          <a:srgbClr val="7F7F7F"/>
        </a:solidFill>
        <a:ln w="9525" cmpd="sng">
          <a:noFill/>
        </a:ln>
      </xdr:spPr>
      <xdr:txBody>
        <a:bodyPr vertOverflow="clip" wrap="square"/>
        <a:p>
          <a:pPr algn="ctr">
            <a:defRPr/>
          </a:pPr>
          <a:r>
            <a:rPr lang="en-US" cap="none" sz="1400" b="0" i="0" u="none" baseline="0">
              <a:solidFill>
                <a:srgbClr val="FFFFFF"/>
              </a:solidFill>
              <a:latin typeface="Calibri"/>
              <a:ea typeface="Calibri"/>
              <a:cs typeface="Calibri"/>
            </a:rPr>
            <a:t>Two parent family </a:t>
          </a:r>
          <a:r>
            <a:rPr lang="en-US" cap="none" sz="1400" b="0" i="0" u="none" baseline="0">
              <a:solidFill>
                <a:srgbClr val="FFFFFF"/>
              </a:solidFill>
              <a:latin typeface="Calibri"/>
              <a:ea typeface="Calibri"/>
              <a:cs typeface="Calibri"/>
            </a:rPr>
            <a:t>students perform better</a:t>
          </a:r>
        </a:p>
      </xdr:txBody>
    </xdr:sp>
    <xdr:clientData/>
  </xdr:twoCellAnchor>
  <xdr:twoCellAnchor>
    <xdr:from>
      <xdr:col>0</xdr:col>
      <xdr:colOff>171450</xdr:colOff>
      <xdr:row>4</xdr:row>
      <xdr:rowOff>0</xdr:rowOff>
    </xdr:from>
    <xdr:to>
      <xdr:col>17</xdr:col>
      <xdr:colOff>600075</xdr:colOff>
      <xdr:row>89</xdr:row>
      <xdr:rowOff>85725</xdr:rowOff>
    </xdr:to>
    <xdr:graphicFrame>
      <xdr:nvGraphicFramePr>
        <xdr:cNvPr id="3" name="Chart 2"/>
        <xdr:cNvGraphicFramePr/>
      </xdr:nvGraphicFramePr>
      <xdr:xfrm>
        <a:off x="171450" y="647700"/>
        <a:ext cx="10791825" cy="138493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64</xdr:row>
      <xdr:rowOff>95250</xdr:rowOff>
    </xdr:from>
    <xdr:to>
      <xdr:col>7</xdr:col>
      <xdr:colOff>285750</xdr:colOff>
      <xdr:row>68</xdr:row>
      <xdr:rowOff>133350</xdr:rowOff>
    </xdr:to>
    <xdr:sp>
      <xdr:nvSpPr>
        <xdr:cNvPr id="4" name="TextBox 3"/>
        <xdr:cNvSpPr txBox="1">
          <a:spLocks noChangeArrowheads="1"/>
        </xdr:cNvSpPr>
      </xdr:nvSpPr>
      <xdr:spPr>
        <a:xfrm>
          <a:off x="2447925" y="10458450"/>
          <a:ext cx="2105025" cy="685800"/>
        </a:xfrm>
        <a:prstGeom prst="rect">
          <a:avLst/>
        </a:prstGeom>
        <a:solidFill>
          <a:srgbClr val="7F7F7F"/>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Students</a:t>
          </a:r>
          <a:r>
            <a:rPr lang="en-US" cap="none" sz="1400" b="1" i="0" u="none" baseline="0">
              <a:solidFill>
                <a:srgbClr val="FFFFFF"/>
              </a:solidFill>
              <a:latin typeface="Calibri"/>
              <a:ea typeface="Calibri"/>
              <a:cs typeface="Calibri"/>
            </a:rPr>
            <a:t> from single-parent families perform better</a:t>
          </a:r>
        </a:p>
      </xdr:txBody>
    </xdr:sp>
    <xdr:clientData/>
  </xdr:twoCellAnchor>
  <xdr:twoCellAnchor>
    <xdr:from>
      <xdr:col>12</xdr:col>
      <xdr:colOff>190500</xdr:colOff>
      <xdr:row>21</xdr:row>
      <xdr:rowOff>104775</xdr:rowOff>
    </xdr:from>
    <xdr:to>
      <xdr:col>15</xdr:col>
      <xdr:colOff>600075</xdr:colOff>
      <xdr:row>26</xdr:row>
      <xdr:rowOff>9525</xdr:rowOff>
    </xdr:to>
    <xdr:sp>
      <xdr:nvSpPr>
        <xdr:cNvPr id="5" name="TextBox 4"/>
        <xdr:cNvSpPr txBox="1">
          <a:spLocks noChangeArrowheads="1"/>
        </xdr:cNvSpPr>
      </xdr:nvSpPr>
      <xdr:spPr>
        <a:xfrm>
          <a:off x="7505700" y="3505200"/>
          <a:ext cx="2238375" cy="714375"/>
        </a:xfrm>
        <a:prstGeom prst="rect">
          <a:avLst/>
        </a:prstGeom>
        <a:solidFill>
          <a:srgbClr val="7F7F7F"/>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Students from other</a:t>
          </a:r>
          <a:r>
            <a:rPr lang="en-US" cap="none" sz="1400" b="1" i="0" u="none" baseline="0">
              <a:solidFill>
                <a:srgbClr val="FFFFFF"/>
              </a:solidFill>
              <a:latin typeface="Calibri"/>
              <a:ea typeface="Calibri"/>
              <a:cs typeface="Calibri"/>
            </a:rPr>
            <a:t> types of families perform better</a:t>
          </a:r>
        </a:p>
      </xdr:txBody>
    </xdr:sp>
    <xdr:clientData/>
  </xdr:twoCellAnchor>
  <xdr:twoCellAnchor>
    <xdr:from>
      <xdr:col>2</xdr:col>
      <xdr:colOff>9525</xdr:colOff>
      <xdr:row>6</xdr:row>
      <xdr:rowOff>38100</xdr:rowOff>
    </xdr:from>
    <xdr:to>
      <xdr:col>4</xdr:col>
      <xdr:colOff>561975</xdr:colOff>
      <xdr:row>9</xdr:row>
      <xdr:rowOff>114300</xdr:rowOff>
    </xdr:to>
    <xdr:sp>
      <xdr:nvSpPr>
        <xdr:cNvPr id="6" name="TextBox 10"/>
        <xdr:cNvSpPr txBox="1">
          <a:spLocks noChangeArrowheads="1"/>
        </xdr:cNvSpPr>
      </xdr:nvSpPr>
      <xdr:spPr>
        <a:xfrm>
          <a:off x="1228725" y="1009650"/>
          <a:ext cx="1771650" cy="561975"/>
        </a:xfrm>
        <a:prstGeom prst="rect">
          <a:avLst/>
        </a:prstGeom>
        <a:solidFill>
          <a:srgbClr val="FFFFFF"/>
        </a:solidFill>
        <a:ln w="9525" cmpd="sng">
          <a:solidFill>
            <a:srgbClr val="BFBFBF"/>
          </a:solidFill>
          <a:headEnd type="none"/>
          <a:tailEnd type="none"/>
        </a:ln>
      </xdr:spPr>
      <xdr:txBody>
        <a:bodyPr vertOverflow="clip" wrap="square" anchor="ctr"/>
        <a:p>
          <a:pPr algn="ctr">
            <a:defRPr/>
          </a:pPr>
          <a:r>
            <a:rPr lang="en-US" cap="none" sz="1000" b="1" i="0" u="none" baseline="0">
              <a:solidFill>
                <a:srgbClr val="000000"/>
              </a:solidFill>
            </a:rPr>
            <a:t>Percentage of students from a single-parent family</a:t>
          </a:r>
        </a:p>
      </xdr:txBody>
    </xdr:sp>
    <xdr:clientData/>
  </xdr:twoCellAnchor>
  <xdr:twoCellAnchor>
    <xdr:from>
      <xdr:col>7</xdr:col>
      <xdr:colOff>257175</xdr:colOff>
      <xdr:row>7</xdr:row>
      <xdr:rowOff>57150</xdr:rowOff>
    </xdr:from>
    <xdr:to>
      <xdr:col>7</xdr:col>
      <xdr:colOff>361950</xdr:colOff>
      <xdr:row>7</xdr:row>
      <xdr:rowOff>161925</xdr:rowOff>
    </xdr:to>
    <xdr:sp>
      <xdr:nvSpPr>
        <xdr:cNvPr id="7" name="Rectangle 19"/>
        <xdr:cNvSpPr>
          <a:spLocks/>
        </xdr:cNvSpPr>
      </xdr:nvSpPr>
      <xdr:spPr>
        <a:xfrm>
          <a:off x="4524375" y="1190625"/>
          <a:ext cx="104775" cy="104775"/>
        </a:xfrm>
        <a:prstGeom prst="rect">
          <a:avLst/>
        </a:prstGeom>
        <a:solidFill>
          <a:srgbClr val="1F497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4</xdr:row>
      <xdr:rowOff>95250</xdr:rowOff>
    </xdr:from>
    <xdr:to>
      <xdr:col>7</xdr:col>
      <xdr:colOff>390525</xdr:colOff>
      <xdr:row>5</xdr:row>
      <xdr:rowOff>38100</xdr:rowOff>
    </xdr:to>
    <xdr:sp>
      <xdr:nvSpPr>
        <xdr:cNvPr id="8" name="Rectangle 20"/>
        <xdr:cNvSpPr>
          <a:spLocks/>
        </xdr:cNvSpPr>
      </xdr:nvSpPr>
      <xdr:spPr>
        <a:xfrm>
          <a:off x="4552950" y="742950"/>
          <a:ext cx="104775" cy="104775"/>
        </a:xfrm>
        <a:prstGeom prst="rect">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0.32025</cdr:x>
      <cdr:y>0.024</cdr:y>
    </cdr:from>
    <cdr:to>
      <cdr:x>0.3415</cdr:x>
      <cdr:y>0.99525</cdr:y>
    </cdr:to>
    <cdr:sp>
      <cdr:nvSpPr>
        <cdr:cNvPr id="1" name="Rectangle 1"/>
        <cdr:cNvSpPr>
          <a:spLocks/>
        </cdr:cNvSpPr>
      </cdr:nvSpPr>
      <cdr:spPr>
        <a:xfrm>
          <a:off x="4552950" y="295275"/>
          <a:ext cx="304800" cy="12325350"/>
        </a:xfrm>
        <a:prstGeom prst="rect">
          <a:avLst/>
        </a:prstGeom>
        <a:solidFill>
          <a:srgbClr val="558ED5">
            <a:alpha val="5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0</xdr:rowOff>
    </xdr:from>
    <xdr:to>
      <xdr:col>29</xdr:col>
      <xdr:colOff>361950</xdr:colOff>
      <xdr:row>41</xdr:row>
      <xdr:rowOff>133350</xdr:rowOff>
    </xdr:to>
    <xdr:graphicFrame>
      <xdr:nvGraphicFramePr>
        <xdr:cNvPr id="1" name="Chart 1"/>
        <xdr:cNvGraphicFramePr/>
      </xdr:nvGraphicFramePr>
      <xdr:xfrm>
        <a:off x="3143250" y="323850"/>
        <a:ext cx="14220825" cy="12687300"/>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2</xdr:row>
      <xdr:rowOff>1857375</xdr:rowOff>
    </xdr:from>
    <xdr:to>
      <xdr:col>6</xdr:col>
      <xdr:colOff>285750</xdr:colOff>
      <xdr:row>33</xdr:row>
      <xdr:rowOff>66675</xdr:rowOff>
    </xdr:to>
    <xdr:grpSp>
      <xdr:nvGrpSpPr>
        <xdr:cNvPr id="2" name="Group 10"/>
        <xdr:cNvGrpSpPr>
          <a:grpSpLocks/>
        </xdr:cNvGrpSpPr>
      </xdr:nvGrpSpPr>
      <xdr:grpSpPr>
        <a:xfrm>
          <a:off x="1219200" y="2181225"/>
          <a:ext cx="2047875" cy="9467850"/>
          <a:chOff x="821532" y="2357439"/>
          <a:chExt cx="2213111" cy="4822030"/>
        </a:xfrm>
        <a:solidFill>
          <a:srgbClr val="FFFFFF"/>
        </a:solidFill>
      </xdr:grpSpPr>
      <xdr:sp>
        <xdr:nvSpPr>
          <xdr:cNvPr id="3" name="TextBox 3"/>
          <xdr:cNvSpPr txBox="1">
            <a:spLocks noChangeArrowheads="1"/>
          </xdr:cNvSpPr>
        </xdr:nvSpPr>
        <xdr:spPr>
          <a:xfrm>
            <a:off x="821532" y="2357439"/>
            <a:ext cx="2213111" cy="4638793"/>
          </a:xfrm>
          <a:prstGeom prst="rect">
            <a:avLst/>
          </a:prstGeom>
          <a:solidFill>
            <a:srgbClr val="FFFFFF"/>
          </a:solidFill>
          <a:ln w="9525" cmpd="sng">
            <a:noFill/>
          </a:ln>
        </xdr:spPr>
        <xdr:txBody>
          <a:bodyPr vertOverflow="clip" wrap="square" anchor="b" vert="vert270"/>
          <a:p>
            <a:pPr algn="ctr">
              <a:defRPr/>
            </a:pPr>
            <a:r>
              <a:rPr lang="en-US" cap="none" sz="1200" b="0" i="0" u="none" baseline="0">
                <a:solidFill>
                  <a:srgbClr val="000000"/>
                </a:solidFill>
                <a:latin typeface="Calibri"/>
                <a:ea typeface="Calibri"/>
                <a:cs typeface="Calibri"/>
              </a:rPr>
              <a:t>Large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city (with over 1 000 000 people)
</a:t>
            </a:r>
            <a:r>
              <a:rPr lang="en-US" cap="none" sz="1200" b="0" i="0" u="none" baseline="0">
                <a:solidFill>
                  <a:srgbClr val="000000"/>
                </a:solidFill>
                <a:latin typeface="Calibri"/>
                <a:ea typeface="Calibri"/>
                <a:cs typeface="Calibri"/>
              </a:rPr>
              <a:t>City (100 000 to about 1 000 000 people)
</a:t>
            </a:r>
            <a:r>
              <a:rPr lang="en-US" cap="none" sz="1200" b="0" i="0" u="none" baseline="0">
                <a:solidFill>
                  <a:srgbClr val="000000"/>
                </a:solidFill>
                <a:latin typeface="Calibri"/>
                <a:ea typeface="Calibri"/>
                <a:cs typeface="Calibri"/>
              </a:rPr>
              <a:t>Town (15 000 to about 100 000 people)
</a:t>
            </a:r>
            <a:r>
              <a:rPr lang="en-US" cap="none" sz="1200" b="0" i="0" u="none" baseline="0">
                <a:solidFill>
                  <a:srgbClr val="000000"/>
                </a:solidFill>
                <a:latin typeface="Calibri"/>
                <a:ea typeface="Calibri"/>
                <a:cs typeface="Calibri"/>
              </a:rPr>
              <a:t>Small town (3 000 to about 15 000 people)
</a:t>
            </a:r>
            <a:r>
              <a:rPr lang="en-US" cap="none" sz="1200" b="0" i="0" u="none" baseline="0">
                <a:solidFill>
                  <a:srgbClr val="000000"/>
                </a:solidFill>
                <a:latin typeface="Calibri"/>
                <a:ea typeface="Calibri"/>
                <a:cs typeface="Calibri"/>
              </a:rPr>
              <a:t>Village, hamlet or rural area (fewer than 3 000 people)</a:t>
            </a:r>
          </a:p>
        </xdr:txBody>
      </xdr:sp>
      <xdr:grpSp>
        <xdr:nvGrpSpPr>
          <xdr:cNvPr id="4" name="Group 9"/>
          <xdr:cNvGrpSpPr>
            <a:grpSpLocks/>
          </xdr:cNvGrpSpPr>
        </xdr:nvGrpSpPr>
        <xdr:grpSpPr>
          <a:xfrm>
            <a:off x="1131368" y="7025164"/>
            <a:ext cx="1678645" cy="154305"/>
            <a:chOff x="1131093" y="7024688"/>
            <a:chExt cx="1678781" cy="154781"/>
          </a:xfrm>
          <a:solidFill>
            <a:srgbClr val="FFFFFF"/>
          </a:solidFill>
        </xdr:grpSpPr>
        <xdr:sp>
          <xdr:nvSpPr>
            <xdr:cNvPr id="5" name="Isosceles Triangle 4"/>
            <xdr:cNvSpPr>
              <a:spLocks/>
            </xdr:cNvSpPr>
          </xdr:nvSpPr>
          <xdr:spPr>
            <a:xfrm>
              <a:off x="1131093" y="7033085"/>
              <a:ext cx="133883" cy="146384"/>
            </a:xfrm>
            <a:prstGeom prst="triangle">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Diamond 5"/>
            <xdr:cNvSpPr>
              <a:spLocks/>
            </xdr:cNvSpPr>
          </xdr:nvSpPr>
          <xdr:spPr>
            <a:xfrm>
              <a:off x="1840798" y="7023954"/>
              <a:ext cx="154448" cy="146384"/>
            </a:xfrm>
            <a:prstGeom prst="diamond">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7" name="Rectangle 6"/>
            <xdr:cNvSpPr>
              <a:spLocks/>
            </xdr:cNvSpPr>
          </xdr:nvSpPr>
          <xdr:spPr>
            <a:xfrm>
              <a:off x="1521410" y="7060520"/>
              <a:ext cx="113318" cy="109817"/>
            </a:xfrm>
            <a:prstGeom prst="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8" name="Rectangle 7"/>
            <xdr:cNvSpPr>
              <a:spLocks/>
            </xdr:cNvSpPr>
          </xdr:nvSpPr>
          <xdr:spPr>
            <a:xfrm>
              <a:off x="2623110" y="7106258"/>
              <a:ext cx="185086" cy="45738"/>
            </a:xfrm>
            <a:prstGeom prst="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9" name="Oval 8"/>
            <xdr:cNvSpPr>
              <a:spLocks/>
            </xdr:cNvSpPr>
          </xdr:nvSpPr>
          <xdr:spPr>
            <a:xfrm>
              <a:off x="2293649" y="7060520"/>
              <a:ext cx="72188" cy="82343"/>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ables/table1.xml><?xml version="1.0" encoding="utf-8"?>
<table xmlns="http://schemas.openxmlformats.org/spreadsheetml/2006/main" id="1" name="Table1" displayName="Table1" ref="A10:C76" totalsRowShown="0">
  <autoFilter ref="A10:C76"/>
  <tableColumns count="3">
    <tableColumn id="1" name="Column1"/>
    <tableColumn id="2" name="Column2"/>
    <tableColumn id="3" name="Column3"/>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9:G75" totalsRowShown="0">
  <autoFilter ref="A9:G75"/>
  <tableColumns count="7">
    <tableColumn id="1" name="Column1"/>
    <tableColumn id="2" name="Column2"/>
    <tableColumn id="3" name="Column3"/>
    <tableColumn id="4" name="Column4"/>
    <tableColumn id="5" name="Column5"/>
    <tableColumn id="6" name="Column6"/>
    <tableColumn id="11" name="Column7"/>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A10:G75" totalsRowShown="0">
  <autoFilter ref="A10:G75"/>
  <tableColumns count="7">
    <tableColumn id="1" name="Column1"/>
    <tableColumn id="2" name="Village, hamlet or rural area (fewer than 3 000 people)"/>
    <tableColumn id="3" name="Small town (3 000 to about 15 000 people)"/>
    <tableColumn id="4" name="Town (15 000 to about 100 000 people)"/>
    <tableColumn id="5" name="A city (100 000 to about 1 000 000 people)"/>
    <tableColumn id="6" name="A large city (with over 1 000 000 people)"/>
    <tableColumn id="7" name="Column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10"/>
  <sheetViews>
    <sheetView tabSelected="1" view="pageBreakPreview" zoomScaleSheetLayoutView="100" zoomScalePageLayoutView="0" workbookViewId="0" topLeftCell="A1">
      <selection activeCell="K29" sqref="K29"/>
    </sheetView>
  </sheetViews>
  <sheetFormatPr defaultColWidth="9.140625" defaultRowHeight="12.75"/>
  <cols>
    <col min="2" max="2" width="16.8515625" style="0" customWidth="1"/>
    <col min="11" max="14" width="12.57421875" style="0" customWidth="1"/>
    <col min="20" max="20" width="9.140625" style="2" customWidth="1"/>
  </cols>
  <sheetData>
    <row r="1" ht="15">
      <c r="A1" s="373" t="s">
        <v>340</v>
      </c>
    </row>
    <row r="2" spans="2:6" ht="15.75">
      <c r="B2" s="4" t="s">
        <v>91</v>
      </c>
      <c r="F2" s="185"/>
    </row>
    <row r="3" spans="6:11" ht="12.75">
      <c r="F3" s="207"/>
      <c r="G3" s="185"/>
      <c r="H3" s="185"/>
      <c r="I3" s="185"/>
      <c r="J3" s="185"/>
      <c r="K3" s="1"/>
    </row>
    <row r="4" ht="12.75">
      <c r="B4" s="48" t="s">
        <v>127</v>
      </c>
    </row>
    <row r="5" spans="2:3" ht="12.75">
      <c r="B5" s="2" t="str">
        <f>'Fig II.2.1'!A1</f>
        <v>Figure II.2.1</v>
      </c>
      <c r="C5" t="str">
        <f>'Fig II.2.1'!A2</f>
        <v>Performance differences among the highest- and lowest-achieving students</v>
      </c>
    </row>
    <row r="6" spans="2:3" ht="12.75">
      <c r="B6" s="2" t="str">
        <f>'Fig II.2.2 '!A1</f>
        <v>Figure II.2.2</v>
      </c>
      <c r="C6" t="str">
        <f>'Fig II.2.2 '!A2</f>
        <v>Percentage of students below proficiency Level 2 and at Level 3 or above</v>
      </c>
    </row>
    <row r="7" spans="2:3" ht="12.75">
      <c r="B7" s="2" t="str">
        <f>'Fig.II.2.3 '!A1</f>
        <v>Figure II.2.3</v>
      </c>
      <c r="C7" t="str">
        <f>'Fig.II.2.3 '!A2</f>
        <v>Relationship between school average socio-economic background and school resources</v>
      </c>
    </row>
    <row r="8" spans="2:21" ht="15" customHeight="1">
      <c r="B8" s="2" t="str">
        <f>'Fig II.2.4'!A1</f>
        <v>Figure II.2.4</v>
      </c>
      <c r="C8" s="2" t="str">
        <f>'Dta(Fig II.2.4)'!A2</f>
        <v>Percentage of variance in reading performance explained by various aspects of family background</v>
      </c>
      <c r="D8" s="2"/>
      <c r="E8" s="2"/>
      <c r="F8" s="2"/>
      <c r="G8" s="2"/>
      <c r="H8" s="2"/>
      <c r="I8" s="2"/>
      <c r="J8" s="2"/>
      <c r="K8" s="2"/>
      <c r="L8" s="2"/>
      <c r="M8" s="2"/>
      <c r="N8" s="2"/>
      <c r="O8" s="2"/>
      <c r="P8" s="2"/>
      <c r="Q8" s="2"/>
      <c r="R8" s="2"/>
      <c r="S8" s="2"/>
      <c r="U8" s="5"/>
    </row>
    <row r="9" spans="2:21" ht="15" customHeight="1">
      <c r="B9" s="2" t="str">
        <f>'Fig II.2.5'!A1</f>
        <v>Figure II.2.5</v>
      </c>
      <c r="C9" s="2" t="str">
        <f>'Fig II.2.5'!A2</f>
        <v>Reading performance difference between students from single-parent families and those from other types of families</v>
      </c>
      <c r="D9" s="2"/>
      <c r="E9" s="2"/>
      <c r="F9" s="2"/>
      <c r="G9" s="2"/>
      <c r="H9" s="2"/>
      <c r="I9" s="2"/>
      <c r="J9" s="2"/>
      <c r="K9" s="2"/>
      <c r="L9" s="2"/>
      <c r="M9" s="2"/>
      <c r="N9" s="2"/>
      <c r="O9" s="1"/>
      <c r="P9" s="2"/>
      <c r="Q9" s="2"/>
      <c r="R9" s="2"/>
      <c r="S9" s="2"/>
      <c r="U9" s="5"/>
    </row>
    <row r="10" spans="2:19" ht="15" customHeight="1">
      <c r="B10" s="2" t="str">
        <f>'Fig II.2.6'!A1</f>
        <v>Figure II.2.6</v>
      </c>
      <c r="C10" s="2" t="str">
        <f>'Fig II.2.6'!A2</f>
        <v>Reading performance, by school location</v>
      </c>
      <c r="D10" s="2"/>
      <c r="E10" s="2"/>
      <c r="F10" s="2"/>
      <c r="G10" s="2"/>
      <c r="H10" s="2"/>
      <c r="I10" s="2"/>
      <c r="J10" s="2"/>
      <c r="K10" s="2"/>
      <c r="L10" s="2"/>
      <c r="M10" s="2"/>
      <c r="N10" s="2"/>
      <c r="O10" s="2"/>
      <c r="P10" s="2"/>
      <c r="Q10" s="2"/>
      <c r="R10" s="2"/>
      <c r="S10" s="2"/>
    </row>
  </sheetData>
  <sheetProtection/>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10.xml><?xml version="1.0" encoding="utf-8"?>
<worksheet xmlns="http://schemas.openxmlformats.org/spreadsheetml/2006/main" xmlns:r="http://schemas.openxmlformats.org/officeDocument/2006/relationships">
  <sheetPr>
    <tabColor rgb="FFFFC000"/>
  </sheetPr>
  <dimension ref="A1:G75"/>
  <sheetViews>
    <sheetView zoomScalePageLayoutView="0" workbookViewId="0" topLeftCell="A27">
      <selection activeCell="B46" sqref="B46"/>
    </sheetView>
  </sheetViews>
  <sheetFormatPr defaultColWidth="9.140625" defaultRowHeight="12.75"/>
  <cols>
    <col min="1" max="1" width="17.28125" style="15" customWidth="1"/>
    <col min="2" max="2" width="12.00390625" style="15" customWidth="1"/>
    <col min="3" max="5" width="11.140625" style="15" customWidth="1"/>
    <col min="6" max="6" width="13.57421875" style="15" customWidth="1"/>
    <col min="7" max="7" width="20.421875" style="15" customWidth="1"/>
    <col min="8" max="16384" width="9.140625" style="15" customWidth="1"/>
  </cols>
  <sheetData>
    <row r="1" spans="1:7" ht="12.75">
      <c r="A1" s="12" t="s">
        <v>73</v>
      </c>
      <c r="B1" s="12"/>
      <c r="C1"/>
      <c r="D1"/>
      <c r="E1"/>
      <c r="F1"/>
      <c r="G1"/>
    </row>
    <row r="2" spans="1:7" ht="12.75">
      <c r="A2" s="16" t="s">
        <v>74</v>
      </c>
      <c r="B2" s="16"/>
      <c r="C2" s="3"/>
      <c r="D2" s="13"/>
      <c r="E2" s="13"/>
      <c r="F2" s="13"/>
      <c r="G2" s="13"/>
    </row>
    <row r="3" spans="1:7" ht="12.75">
      <c r="A3" s="7" t="s">
        <v>0</v>
      </c>
      <c r="B3" s="7"/>
      <c r="C3" s="3"/>
      <c r="D3" s="17"/>
      <c r="E3" s="17"/>
      <c r="F3" s="17"/>
      <c r="G3" s="17"/>
    </row>
    <row r="4" spans="1:7" ht="6" customHeight="1">
      <c r="A4" s="7"/>
      <c r="B4" s="7"/>
      <c r="C4" s="3"/>
      <c r="D4" s="17"/>
      <c r="E4" s="17"/>
      <c r="F4" s="17"/>
      <c r="G4" s="17"/>
    </row>
    <row r="5" spans="1:7" ht="6" customHeight="1" thickBot="1">
      <c r="A5" s="7"/>
      <c r="B5" s="7"/>
      <c r="C5" s="3"/>
      <c r="D5" s="17"/>
      <c r="E5" s="17"/>
      <c r="F5" s="17"/>
      <c r="G5" s="17"/>
    </row>
    <row r="6" spans="1:7" s="20" customFormat="1" ht="123" customHeight="1" thickBot="1">
      <c r="A6" s="360"/>
      <c r="B6" s="18"/>
      <c r="C6" s="362" t="s">
        <v>75</v>
      </c>
      <c r="D6" s="363"/>
      <c r="E6" s="100" t="s">
        <v>95</v>
      </c>
      <c r="F6" s="100"/>
      <c r="G6" s="100"/>
    </row>
    <row r="7" spans="1:7" s="21" customFormat="1" ht="48" customHeight="1">
      <c r="A7" s="361"/>
      <c r="B7" s="19"/>
      <c r="C7" s="358" t="s">
        <v>4</v>
      </c>
      <c r="D7" s="52" t="s">
        <v>76</v>
      </c>
      <c r="E7" s="53" t="s">
        <v>76</v>
      </c>
      <c r="F7" s="184" t="s">
        <v>152</v>
      </c>
      <c r="G7" s="183" t="s">
        <v>153</v>
      </c>
    </row>
    <row r="8" spans="1:7" s="21" customFormat="1" ht="25.5" customHeight="1">
      <c r="A8" s="361"/>
      <c r="B8" s="19"/>
      <c r="C8" s="359"/>
      <c r="D8" s="22" t="s">
        <v>2</v>
      </c>
      <c r="E8" s="22" t="s">
        <v>2</v>
      </c>
      <c r="F8" s="22"/>
      <c r="G8" s="22"/>
    </row>
    <row r="9" spans="1:7" s="23" customFormat="1" ht="65.25" customHeight="1" thickBot="1">
      <c r="A9" s="121" t="s">
        <v>70</v>
      </c>
      <c r="B9" s="116" t="s">
        <v>96</v>
      </c>
      <c r="C9" s="117" t="s">
        <v>97</v>
      </c>
      <c r="D9" s="118" t="s">
        <v>98</v>
      </c>
      <c r="E9" s="119" t="s">
        <v>99</v>
      </c>
      <c r="F9" s="120" t="s">
        <v>100</v>
      </c>
      <c r="G9" s="118" t="s">
        <v>142</v>
      </c>
    </row>
    <row r="10" spans="1:7" ht="13.5" thickTop="1">
      <c r="A10" s="169" t="s">
        <v>195</v>
      </c>
      <c r="B10" s="65" t="s">
        <v>246</v>
      </c>
      <c r="C10" s="171">
        <v>19.633190945419756</v>
      </c>
      <c r="D10" s="173">
        <v>401.0934135685084</v>
      </c>
      <c r="E10" s="175">
        <v>392.2095900026108</v>
      </c>
      <c r="F10" s="177">
        <v>-8.883823565897615</v>
      </c>
      <c r="G10" s="210">
        <v>-19.177268459638064</v>
      </c>
    </row>
    <row r="11" spans="1:7" ht="12.75">
      <c r="A11" s="169" t="s">
        <v>171</v>
      </c>
      <c r="B11" s="65" t="s">
        <v>247</v>
      </c>
      <c r="C11" s="171">
        <v>19.726796383398984</v>
      </c>
      <c r="D11" s="173">
        <v>382.9852650737992</v>
      </c>
      <c r="E11" s="175">
        <v>368.59574718771216</v>
      </c>
      <c r="F11" s="177">
        <v>-14.38951788608706</v>
      </c>
      <c r="G11" s="210">
        <v>-9.040042573641813</v>
      </c>
    </row>
    <row r="12" spans="1:7" s="25" customFormat="1" ht="12.75" customHeight="1">
      <c r="A12" s="169" t="s">
        <v>193</v>
      </c>
      <c r="B12" s="65" t="s">
        <v>248</v>
      </c>
      <c r="C12" s="172">
        <v>10.76353479646431</v>
      </c>
      <c r="D12" s="174">
        <v>482.0998985214053</v>
      </c>
      <c r="E12" s="176">
        <v>477.33858832078636</v>
      </c>
      <c r="F12" s="176">
        <v>-4.761310200618925</v>
      </c>
      <c r="G12" s="210">
        <v>-8.925555262275356</v>
      </c>
    </row>
    <row r="13" spans="1:7" s="26" customFormat="1" ht="12.75" customHeight="1">
      <c r="A13" s="169" t="s">
        <v>202</v>
      </c>
      <c r="B13" s="65" t="s">
        <v>249</v>
      </c>
      <c r="C13" s="171">
        <v>22.22456458488802</v>
      </c>
      <c r="D13" s="173">
        <v>323.88095293656664</v>
      </c>
      <c r="E13" s="175">
        <v>320.3145739213006</v>
      </c>
      <c r="F13" s="177">
        <v>-3.566379015266011</v>
      </c>
      <c r="G13" s="210">
        <v>-8.807519953132882</v>
      </c>
    </row>
    <row r="14" spans="1:7" s="27" customFormat="1" ht="12.75" customHeight="1">
      <c r="A14" s="169" t="s">
        <v>217</v>
      </c>
      <c r="B14" s="65" t="s">
        <v>250</v>
      </c>
      <c r="C14" s="171">
        <v>25.13487172822074</v>
      </c>
      <c r="D14" s="173">
        <v>500.95061581827855</v>
      </c>
      <c r="E14" s="175">
        <v>504.19695804289285</v>
      </c>
      <c r="F14" s="175">
        <v>3.246342224614318</v>
      </c>
      <c r="G14" s="210">
        <v>-8.586142036555415</v>
      </c>
    </row>
    <row r="15" spans="1:7" s="28" customFormat="1" ht="12.75">
      <c r="A15" s="169" t="s">
        <v>200</v>
      </c>
      <c r="B15" s="65" t="s">
        <v>251</v>
      </c>
      <c r="C15" s="171">
        <v>15.912685826802681</v>
      </c>
      <c r="D15" s="173">
        <v>471.0574221544469</v>
      </c>
      <c r="E15" s="175">
        <v>476.98731688528096</v>
      </c>
      <c r="F15" s="175">
        <v>5.929894730834031</v>
      </c>
      <c r="G15" s="209">
        <v>-4.0333244354835145</v>
      </c>
    </row>
    <row r="16" spans="1:7" ht="12.75">
      <c r="A16" s="169" t="s">
        <v>229</v>
      </c>
      <c r="B16" s="65" t="s">
        <v>252</v>
      </c>
      <c r="C16" s="171">
        <v>12.203100364584992</v>
      </c>
      <c r="D16" s="173">
        <v>485.730391751299</v>
      </c>
      <c r="E16" s="175">
        <v>489.3541173391357</v>
      </c>
      <c r="F16" s="175">
        <v>3.6237255878366796</v>
      </c>
      <c r="G16" s="209">
        <v>-2.701470088501874</v>
      </c>
    </row>
    <row r="17" spans="1:7" ht="12.75">
      <c r="A17" s="169" t="s">
        <v>207</v>
      </c>
      <c r="B17" s="65" t="s">
        <v>253</v>
      </c>
      <c r="C17" s="172">
        <v>16.45934649416585</v>
      </c>
      <c r="D17" s="174">
        <v>491.05638481362365</v>
      </c>
      <c r="E17" s="176">
        <v>492.6814630638324</v>
      </c>
      <c r="F17" s="176">
        <v>1.625078250208719</v>
      </c>
      <c r="G17" s="209">
        <v>-2.6931132015831367</v>
      </c>
    </row>
    <row r="18" spans="1:7" ht="12.75">
      <c r="A18" s="169" t="s">
        <v>172</v>
      </c>
      <c r="B18" s="65" t="s">
        <v>254</v>
      </c>
      <c r="C18" s="172">
        <v>25.55082062464595</v>
      </c>
      <c r="D18" s="174">
        <v>457.8697890501153</v>
      </c>
      <c r="E18" s="176">
        <v>462.92031725570854</v>
      </c>
      <c r="F18" s="176">
        <v>5.050528205593276</v>
      </c>
      <c r="G18" s="209">
        <v>-2.6018994250696474</v>
      </c>
    </row>
    <row r="19" spans="1:7" ht="12.75">
      <c r="A19" s="169" t="s">
        <v>197</v>
      </c>
      <c r="B19" s="65" t="s">
        <v>255</v>
      </c>
      <c r="C19" s="172">
        <v>10.12533196490506</v>
      </c>
      <c r="D19" s="174">
        <v>411.2634520869155</v>
      </c>
      <c r="E19" s="176">
        <v>411.96471938220895</v>
      </c>
      <c r="F19" s="176">
        <v>0.7012672952934622</v>
      </c>
      <c r="G19" s="209">
        <v>-1.867692389016033</v>
      </c>
    </row>
    <row r="20" spans="1:7" ht="12.75">
      <c r="A20" s="169" t="s">
        <v>182</v>
      </c>
      <c r="B20" s="65" t="s">
        <v>256</v>
      </c>
      <c r="C20" s="171">
        <v>17.67174644092531</v>
      </c>
      <c r="D20" s="173">
        <v>498.67795060714803</v>
      </c>
      <c r="E20" s="175">
        <v>502.764676148949</v>
      </c>
      <c r="F20" s="175">
        <v>4.086725541800945</v>
      </c>
      <c r="G20" s="209">
        <v>-1.69591318681697</v>
      </c>
    </row>
    <row r="21" spans="1:7" ht="12.75">
      <c r="A21" s="169" t="s">
        <v>191</v>
      </c>
      <c r="B21" s="65" t="s">
        <v>257</v>
      </c>
      <c r="C21" s="172">
        <v>25.297196903449905</v>
      </c>
      <c r="D21" s="174">
        <v>479.9493769437485</v>
      </c>
      <c r="E21" s="176">
        <v>489.8345616526012</v>
      </c>
      <c r="F21" s="176">
        <v>9.885184708852695</v>
      </c>
      <c r="G21" s="209">
        <v>-0.6876577591385401</v>
      </c>
    </row>
    <row r="22" spans="1:7" s="28" customFormat="1" ht="12.75">
      <c r="A22" s="169" t="s">
        <v>221</v>
      </c>
      <c r="B22" s="154" t="s">
        <v>258</v>
      </c>
      <c r="C22" s="171">
        <v>25.018091544706508</v>
      </c>
      <c r="D22" s="173">
        <v>451.6518175605963</v>
      </c>
      <c r="E22" s="175">
        <v>459.75421476448633</v>
      </c>
      <c r="F22" s="175">
        <v>8.102397203890053</v>
      </c>
      <c r="G22" s="209">
        <v>-0.43187833803802517</v>
      </c>
    </row>
    <row r="23" spans="1:7" ht="12.75">
      <c r="A23" s="169" t="s">
        <v>228</v>
      </c>
      <c r="B23" s="65" t="s">
        <v>259</v>
      </c>
      <c r="C23" s="172">
        <v>12.762573963342668</v>
      </c>
      <c r="D23" s="174">
        <v>442.3606608819755</v>
      </c>
      <c r="E23" s="176">
        <v>445.9663745616012</v>
      </c>
      <c r="F23" s="176">
        <v>3.6057136796257283</v>
      </c>
      <c r="G23" s="209">
        <v>-0.29163970841782727</v>
      </c>
    </row>
    <row r="24" spans="1:7" ht="12.75">
      <c r="A24" s="169" t="s">
        <v>185</v>
      </c>
      <c r="B24" s="65" t="s">
        <v>260</v>
      </c>
      <c r="C24" s="172">
        <v>22.25043513659013</v>
      </c>
      <c r="D24" s="174">
        <v>482.65589416492463</v>
      </c>
      <c r="E24" s="176">
        <v>501.82428304893443</v>
      </c>
      <c r="F24" s="178">
        <v>19.16838888400978</v>
      </c>
      <c r="G24" s="209">
        <v>-0.06891979377924165</v>
      </c>
    </row>
    <row r="25" spans="1:7" ht="12.75">
      <c r="A25" s="169" t="s">
        <v>174</v>
      </c>
      <c r="B25" s="65" t="s">
        <v>261</v>
      </c>
      <c r="C25" s="172">
        <v>15.168816600111091</v>
      </c>
      <c r="D25" s="174">
        <v>493.02353862291295</v>
      </c>
      <c r="E25" s="176">
        <v>507.99804301053183</v>
      </c>
      <c r="F25" s="178">
        <v>14.974504387618868</v>
      </c>
      <c r="G25" s="209">
        <v>0.07835905650298122</v>
      </c>
    </row>
    <row r="26" spans="1:7" s="28" customFormat="1" ht="12.75">
      <c r="A26" s="169" t="s">
        <v>173</v>
      </c>
      <c r="B26" s="65" t="s">
        <v>262</v>
      </c>
      <c r="C26" s="171">
        <v>11.15262830060377</v>
      </c>
      <c r="D26" s="173">
        <v>484.2163173780826</v>
      </c>
      <c r="E26" s="175">
        <v>488.47526679775666</v>
      </c>
      <c r="F26" s="175">
        <v>4.258949419674082</v>
      </c>
      <c r="G26" s="209">
        <v>0.5745359904348841</v>
      </c>
    </row>
    <row r="27" spans="1:7" ht="12.75">
      <c r="A27" s="169" t="s">
        <v>178</v>
      </c>
      <c r="B27" s="65" t="s">
        <v>263</v>
      </c>
      <c r="C27" s="171">
        <v>14.889477412202726</v>
      </c>
      <c r="D27" s="173">
        <v>484.50731472347957</v>
      </c>
      <c r="E27" s="175">
        <v>488.5785131022467</v>
      </c>
      <c r="F27" s="175">
        <v>4.071198378767145</v>
      </c>
      <c r="G27" s="209">
        <v>0.8814960872565136</v>
      </c>
    </row>
    <row r="28" spans="1:7" s="25" customFormat="1" ht="12.75">
      <c r="A28" s="169" t="s">
        <v>211</v>
      </c>
      <c r="B28" s="65" t="s">
        <v>264</v>
      </c>
      <c r="C28" s="171">
        <v>21.42033135930341</v>
      </c>
      <c r="D28" s="173">
        <v>484.9526570883626</v>
      </c>
      <c r="E28" s="175">
        <v>501.4264815326213</v>
      </c>
      <c r="F28" s="177">
        <v>16.473824444258696</v>
      </c>
      <c r="G28" s="209">
        <v>1.5089165568252496</v>
      </c>
    </row>
    <row r="29" spans="1:7" ht="12.75">
      <c r="A29" s="169" t="s">
        <v>187</v>
      </c>
      <c r="B29" s="65" t="s">
        <v>265</v>
      </c>
      <c r="C29" s="171">
        <v>16.85523305023896</v>
      </c>
      <c r="D29" s="173">
        <v>482.359156134099</v>
      </c>
      <c r="E29" s="175">
        <v>500.05192228819703</v>
      </c>
      <c r="F29" s="177">
        <v>17.692766154098024</v>
      </c>
      <c r="G29" s="209">
        <v>1.7145218143481045</v>
      </c>
    </row>
    <row r="30" spans="1:7" ht="12.75">
      <c r="A30" s="169" t="s">
        <v>224</v>
      </c>
      <c r="B30" s="65" t="s">
        <v>266</v>
      </c>
      <c r="C30" s="172">
        <v>19.376482042738118</v>
      </c>
      <c r="D30" s="174">
        <v>483.42035227225136</v>
      </c>
      <c r="E30" s="176">
        <v>501.25720636723975</v>
      </c>
      <c r="F30" s="178">
        <v>17.83685409498836</v>
      </c>
      <c r="G30" s="209">
        <v>1.9817235705369902</v>
      </c>
    </row>
    <row r="31" spans="1:7" ht="12.75">
      <c r="A31" s="169" t="s">
        <v>201</v>
      </c>
      <c r="B31" s="269" t="s">
        <v>310</v>
      </c>
      <c r="C31" s="171">
        <v>7.773858082661721</v>
      </c>
      <c r="D31" s="173">
        <v>468.46364371001476</v>
      </c>
      <c r="E31" s="175">
        <v>476.7426372689543</v>
      </c>
      <c r="F31" s="175">
        <v>8.278993558939579</v>
      </c>
      <c r="G31" s="209">
        <v>2.654456289580378</v>
      </c>
    </row>
    <row r="32" spans="1:7" s="25" customFormat="1" ht="12.75">
      <c r="A32" s="169" t="s">
        <v>227</v>
      </c>
      <c r="B32" s="65" t="s">
        <v>267</v>
      </c>
      <c r="C32" s="172">
        <v>10.5911623233383</v>
      </c>
      <c r="D32" s="174">
        <v>553.0215073252976</v>
      </c>
      <c r="E32" s="176">
        <v>557.5126327194071</v>
      </c>
      <c r="F32" s="176">
        <v>4.491125394109486</v>
      </c>
      <c r="G32" s="209">
        <v>2.801264751599496</v>
      </c>
    </row>
    <row r="33" spans="1:7" s="29" customFormat="1" ht="12.75">
      <c r="A33" s="169" t="s">
        <v>170</v>
      </c>
      <c r="B33" s="65" t="s">
        <v>268</v>
      </c>
      <c r="C33" s="172">
        <v>17.9484621733152</v>
      </c>
      <c r="D33" s="174">
        <v>422.05145104791757</v>
      </c>
      <c r="E33" s="176">
        <v>436.4420492614122</v>
      </c>
      <c r="F33" s="176">
        <v>14.390598213494627</v>
      </c>
      <c r="G33" s="209">
        <v>3.1636751424238403</v>
      </c>
    </row>
    <row r="34" spans="1:7" s="30" customFormat="1" ht="12.75">
      <c r="A34" s="169" t="s">
        <v>203</v>
      </c>
      <c r="B34" s="65" t="s">
        <v>269</v>
      </c>
      <c r="C34" s="171">
        <v>25.446522469269624</v>
      </c>
      <c r="D34" s="173">
        <v>421.96139886028914</v>
      </c>
      <c r="E34" s="175">
        <v>435.24764532687425</v>
      </c>
      <c r="F34" s="177">
        <v>13.286246466585123</v>
      </c>
      <c r="G34" s="209">
        <v>3.48181708017096</v>
      </c>
    </row>
    <row r="35" spans="1:7" s="24" customFormat="1" ht="12.75">
      <c r="A35" s="169" t="s">
        <v>214</v>
      </c>
      <c r="B35" s="65" t="s">
        <v>270</v>
      </c>
      <c r="C35" s="171">
        <v>15.58835514680716</v>
      </c>
      <c r="D35" s="173">
        <v>468.7752698415143</v>
      </c>
      <c r="E35" s="175">
        <v>482.21726821248484</v>
      </c>
      <c r="F35" s="177">
        <v>13.441998370970612</v>
      </c>
      <c r="G35" s="209">
        <v>3.7494699101316513</v>
      </c>
    </row>
    <row r="36" spans="1:7" s="24" customFormat="1" ht="12.75">
      <c r="A36" s="169" t="s">
        <v>225</v>
      </c>
      <c r="B36" s="65" t="s">
        <v>271</v>
      </c>
      <c r="C36" s="171">
        <v>19.57750826841652</v>
      </c>
      <c r="D36" s="173">
        <v>501.30925700395346</v>
      </c>
      <c r="E36" s="175">
        <v>531.3070431195071</v>
      </c>
      <c r="F36" s="177">
        <v>29.997786115553584</v>
      </c>
      <c r="G36" s="209">
        <v>3.7531136412026966</v>
      </c>
    </row>
    <row r="37" spans="1:7" s="24" customFormat="1" ht="12.75">
      <c r="A37" s="169" t="s">
        <v>186</v>
      </c>
      <c r="B37" s="65" t="s">
        <v>272</v>
      </c>
      <c r="C37" s="171">
        <v>12.599378581487962</v>
      </c>
      <c r="D37" s="173">
        <v>416.075478030611</v>
      </c>
      <c r="E37" s="175">
        <v>431.1903859515729</v>
      </c>
      <c r="F37" s="177">
        <v>15.114907920961922</v>
      </c>
      <c r="G37" s="209">
        <v>3.806184693792108</v>
      </c>
    </row>
    <row r="38" spans="1:7" s="28" customFormat="1" ht="12.75">
      <c r="A38" s="169" t="s">
        <v>189</v>
      </c>
      <c r="B38" s="65" t="s">
        <v>273</v>
      </c>
      <c r="C38" s="172">
        <v>15.189747631348515</v>
      </c>
      <c r="D38" s="174">
        <v>476.8441025034126</v>
      </c>
      <c r="E38" s="176">
        <v>505.18655493922296</v>
      </c>
      <c r="F38" s="178">
        <v>28.342452435810298</v>
      </c>
      <c r="G38" s="209">
        <v>4.661248792462602</v>
      </c>
    </row>
    <row r="39" spans="1:7" ht="12.75">
      <c r="A39" s="169" t="s">
        <v>208</v>
      </c>
      <c r="B39" s="65" t="s">
        <v>274</v>
      </c>
      <c r="C39" s="172">
        <v>13.598323504341664</v>
      </c>
      <c r="D39" s="174">
        <v>472.1282067593044</v>
      </c>
      <c r="E39" s="176">
        <v>484.6038086938566</v>
      </c>
      <c r="F39" s="178">
        <v>12.475601934552207</v>
      </c>
      <c r="G39" s="209">
        <v>4.953898468766137</v>
      </c>
    </row>
    <row r="40" spans="1:7" s="24" customFormat="1" ht="12.75">
      <c r="A40" s="169" t="s">
        <v>244</v>
      </c>
      <c r="B40" s="65" t="s">
        <v>275</v>
      </c>
      <c r="C40" s="172">
        <v>16.882564410758306</v>
      </c>
      <c r="D40" s="174">
        <v>482.9355956969077</v>
      </c>
      <c r="E40" s="176">
        <v>500.7880097229663</v>
      </c>
      <c r="F40" s="178">
        <v>17.852414026058508</v>
      </c>
      <c r="G40" s="210">
        <v>5.033097226627102</v>
      </c>
    </row>
    <row r="41" spans="1:7" ht="12.75">
      <c r="A41" s="169" t="s">
        <v>181</v>
      </c>
      <c r="B41" s="65" t="s">
        <v>276</v>
      </c>
      <c r="C41" s="172">
        <v>17.353865107580013</v>
      </c>
      <c r="D41" s="174">
        <v>493.42738150828256</v>
      </c>
      <c r="E41" s="176">
        <v>508.2102316677521</v>
      </c>
      <c r="F41" s="178">
        <v>14.782850159469524</v>
      </c>
      <c r="G41" s="209">
        <v>5.03393662080599</v>
      </c>
    </row>
    <row r="42" spans="1:7" ht="12.75">
      <c r="A42" s="169" t="s">
        <v>231</v>
      </c>
      <c r="B42" s="65" t="s">
        <v>277</v>
      </c>
      <c r="C42" s="171">
        <v>19.032155394603475</v>
      </c>
      <c r="D42" s="173">
        <v>497.623582127504</v>
      </c>
      <c r="E42" s="175">
        <v>523.0701409348936</v>
      </c>
      <c r="F42" s="177">
        <v>25.446558807389646</v>
      </c>
      <c r="G42" s="210">
        <v>5.414686956462323</v>
      </c>
    </row>
    <row r="43" spans="1:7" ht="12.75">
      <c r="A43" s="169" t="s">
        <v>205</v>
      </c>
      <c r="B43" s="65" t="s">
        <v>278</v>
      </c>
      <c r="C43" s="171">
        <v>16.825580322760498</v>
      </c>
      <c r="D43" s="173">
        <v>510.11901495046635</v>
      </c>
      <c r="E43" s="175">
        <v>530.3509020894217</v>
      </c>
      <c r="F43" s="177">
        <v>20.231887138955255</v>
      </c>
      <c r="G43" s="210">
        <v>5.713148875240366</v>
      </c>
    </row>
    <row r="44" spans="1:7" ht="12.75">
      <c r="A44" s="169" t="s">
        <v>175</v>
      </c>
      <c r="B44" s="65" t="s">
        <v>279</v>
      </c>
      <c r="C44" s="171">
        <v>21.71212714501581</v>
      </c>
      <c r="D44" s="173">
        <v>455.10879869653564</v>
      </c>
      <c r="E44" s="175">
        <v>474.0750744544506</v>
      </c>
      <c r="F44" s="177">
        <v>18.966275757914968</v>
      </c>
      <c r="G44" s="210">
        <v>5.921187065639856</v>
      </c>
    </row>
    <row r="45" spans="1:7" ht="12.75">
      <c r="A45" s="169" t="s">
        <v>223</v>
      </c>
      <c r="B45" s="269" t="s">
        <v>311</v>
      </c>
      <c r="C45" s="172">
        <v>7.268452049714026</v>
      </c>
      <c r="D45" s="174">
        <v>354.12932716397887</v>
      </c>
      <c r="E45" s="176">
        <v>363.71316911001776</v>
      </c>
      <c r="F45" s="176">
        <v>9.58384194603891</v>
      </c>
      <c r="G45" s="209">
        <v>5.956472347734024</v>
      </c>
    </row>
    <row r="46" spans="1:7" ht="12.75">
      <c r="A46" s="169" t="s">
        <v>176</v>
      </c>
      <c r="B46" s="65" t="s">
        <v>280</v>
      </c>
      <c r="C46" s="171">
        <v>29.266557121968116</v>
      </c>
      <c r="D46" s="173">
        <v>411.08076507771455</v>
      </c>
      <c r="E46" s="175">
        <v>431.87012147412753</v>
      </c>
      <c r="F46" s="177">
        <v>20.789356396412984</v>
      </c>
      <c r="G46" s="210">
        <v>6.62022994349619</v>
      </c>
    </row>
    <row r="47" spans="1:7" ht="12.75">
      <c r="A47" s="169" t="s">
        <v>213</v>
      </c>
      <c r="B47" s="65" t="s">
        <v>281</v>
      </c>
      <c r="C47" s="172">
        <v>18.259597635369268</v>
      </c>
      <c r="D47" s="174">
        <v>469.46777276448535</v>
      </c>
      <c r="E47" s="176">
        <v>486.44370292502765</v>
      </c>
      <c r="F47" s="178">
        <v>16.975930160542294</v>
      </c>
      <c r="G47" s="210">
        <v>6.935520709130019</v>
      </c>
    </row>
    <row r="48" spans="1:7" ht="12.75">
      <c r="A48" s="169" t="s">
        <v>194</v>
      </c>
      <c r="B48" s="65" t="s">
        <v>282</v>
      </c>
      <c r="C48" s="172">
        <v>11.748150779640726</v>
      </c>
      <c r="D48" s="174">
        <v>464.4714466833746</v>
      </c>
      <c r="E48" s="176">
        <v>492.49350929038434</v>
      </c>
      <c r="F48" s="178">
        <v>28.022062607009765</v>
      </c>
      <c r="G48" s="209">
        <v>7.432187334465479</v>
      </c>
    </row>
    <row r="49" spans="1:7" ht="12.75">
      <c r="A49" s="169" t="s">
        <v>179</v>
      </c>
      <c r="B49" s="65" t="s">
        <v>283</v>
      </c>
      <c r="C49" s="172">
        <v>14.63097143134261</v>
      </c>
      <c r="D49" s="174">
        <v>496.8638784058799</v>
      </c>
      <c r="E49" s="176">
        <v>514.7018951516924</v>
      </c>
      <c r="F49" s="178">
        <v>17.838016745812478</v>
      </c>
      <c r="G49" s="209">
        <v>7.622430058126822</v>
      </c>
    </row>
    <row r="50" spans="1:7" s="28" customFormat="1" ht="12.75">
      <c r="A50" s="169" t="s">
        <v>167</v>
      </c>
      <c r="B50" s="65" t="s">
        <v>284</v>
      </c>
      <c r="C50" s="171">
        <v>16.86074231285692</v>
      </c>
      <c r="D50" s="173">
        <v>484.9369773575821</v>
      </c>
      <c r="E50" s="175">
        <v>505.8514591127511</v>
      </c>
      <c r="F50" s="177">
        <v>20.914481755169028</v>
      </c>
      <c r="G50" s="209">
        <v>8.583236347583643</v>
      </c>
    </row>
    <row r="51" spans="1:7" s="24" customFormat="1" ht="12.75">
      <c r="A51" s="169" t="s">
        <v>204</v>
      </c>
      <c r="B51" s="65" t="s">
        <v>285</v>
      </c>
      <c r="C51" s="172">
        <v>13.642701455957868</v>
      </c>
      <c r="D51" s="174">
        <v>478.400346079673</v>
      </c>
      <c r="E51" s="176">
        <v>500.60012927191565</v>
      </c>
      <c r="F51" s="178">
        <v>22.199783192242684</v>
      </c>
      <c r="G51" s="210">
        <v>8.62177529835159</v>
      </c>
    </row>
    <row r="52" spans="1:7" s="24" customFormat="1" ht="12.75">
      <c r="A52" s="169" t="s">
        <v>198</v>
      </c>
      <c r="B52" s="65" t="s">
        <v>286</v>
      </c>
      <c r="C52" s="171">
        <v>20.43413502941934</v>
      </c>
      <c r="D52" s="173">
        <v>521.7875721417287</v>
      </c>
      <c r="E52" s="175">
        <v>541.5843668084981</v>
      </c>
      <c r="F52" s="177">
        <v>19.796794666769348</v>
      </c>
      <c r="G52" s="210">
        <v>8.670884555383784</v>
      </c>
    </row>
    <row r="53" spans="1:7" s="24" customFormat="1" ht="12.75">
      <c r="A53" s="169" t="s">
        <v>215</v>
      </c>
      <c r="B53" s="65" t="s">
        <v>287</v>
      </c>
      <c r="C53" s="171">
        <v>12.308247249048891</v>
      </c>
      <c r="D53" s="173">
        <v>520.7292638031272</v>
      </c>
      <c r="E53" s="175">
        <v>535.7196589170384</v>
      </c>
      <c r="F53" s="177">
        <v>14.990395113911177</v>
      </c>
      <c r="G53" s="210">
        <v>9.26534967804715</v>
      </c>
    </row>
    <row r="54" spans="1:7" s="25" customFormat="1" ht="12.75">
      <c r="A54" s="169" t="s">
        <v>210</v>
      </c>
      <c r="B54" s="65" t="s">
        <v>288</v>
      </c>
      <c r="C54" s="172">
        <v>10.58903726051506</v>
      </c>
      <c r="D54" s="174">
        <v>469.98701755258827</v>
      </c>
      <c r="E54" s="176">
        <v>489.37419460286344</v>
      </c>
      <c r="F54" s="178">
        <v>19.38717705027517</v>
      </c>
      <c r="G54" s="209">
        <v>9.394212141860368</v>
      </c>
    </row>
    <row r="55" spans="1:7" ht="12.75">
      <c r="A55" s="169" t="s">
        <v>192</v>
      </c>
      <c r="B55" s="65" t="s">
        <v>289</v>
      </c>
      <c r="C55" s="171">
        <v>23.673269707818406</v>
      </c>
      <c r="D55" s="173">
        <v>407.1100760851132</v>
      </c>
      <c r="E55" s="175">
        <v>428.0701045428077</v>
      </c>
      <c r="F55" s="177">
        <v>20.96002845769458</v>
      </c>
      <c r="G55" s="210">
        <v>9.453255111115219</v>
      </c>
    </row>
    <row r="56" spans="1:7" ht="12.75">
      <c r="A56" s="169" t="s">
        <v>184</v>
      </c>
      <c r="B56" s="65" t="s">
        <v>290</v>
      </c>
      <c r="C56" s="171">
        <v>17.503316546982425</v>
      </c>
      <c r="D56" s="173">
        <v>491.3452574115527</v>
      </c>
      <c r="E56" s="175">
        <v>518.5785474346691</v>
      </c>
      <c r="F56" s="177">
        <v>27.23329002311639</v>
      </c>
      <c r="G56" s="210">
        <v>9.540485084942706</v>
      </c>
    </row>
    <row r="57" spans="1:7" ht="12.75">
      <c r="A57" s="169" t="s">
        <v>199</v>
      </c>
      <c r="B57" s="65" t="s">
        <v>291</v>
      </c>
      <c r="C57" s="171">
        <v>16.53101303711355</v>
      </c>
      <c r="D57" s="173">
        <v>461.5513566680353</v>
      </c>
      <c r="E57" s="175">
        <v>477.1340064203144</v>
      </c>
      <c r="F57" s="177">
        <v>15.58264975227911</v>
      </c>
      <c r="G57" s="210">
        <v>9.610099955182118</v>
      </c>
    </row>
    <row r="58" spans="1:7" ht="12.75">
      <c r="A58" s="169" t="s">
        <v>212</v>
      </c>
      <c r="B58" s="65" t="s">
        <v>292</v>
      </c>
      <c r="C58" s="171">
        <v>12.821544262883867</v>
      </c>
      <c r="D58" s="173">
        <v>516.4526869002066</v>
      </c>
      <c r="E58" s="175">
        <v>544.383597698542</v>
      </c>
      <c r="F58" s="177">
        <v>27.930910798335344</v>
      </c>
      <c r="G58" s="209">
        <v>9.610272239085088</v>
      </c>
    </row>
    <row r="59" spans="1:7" ht="12.75">
      <c r="A59" s="169" t="s">
        <v>169</v>
      </c>
      <c r="B59" s="65" t="s">
        <v>293</v>
      </c>
      <c r="C59" s="172">
        <v>24.33981325162129</v>
      </c>
      <c r="D59" s="174">
        <v>385.46722038136005</v>
      </c>
      <c r="E59" s="176">
        <v>412.2631523603755</v>
      </c>
      <c r="F59" s="178">
        <v>26.79593197901545</v>
      </c>
      <c r="G59" s="210">
        <v>9.705579674962099</v>
      </c>
    </row>
    <row r="60" spans="1:7" ht="12.75">
      <c r="A60" s="169" t="s">
        <v>168</v>
      </c>
      <c r="B60" s="65" t="s">
        <v>294</v>
      </c>
      <c r="C60" s="171">
        <v>15.058496268588971</v>
      </c>
      <c r="D60" s="173">
        <v>494.91987022343335</v>
      </c>
      <c r="E60" s="175">
        <v>525.7354657963969</v>
      </c>
      <c r="F60" s="177">
        <v>30.815595572963435</v>
      </c>
      <c r="G60" s="210">
        <v>10.093873031120644</v>
      </c>
    </row>
    <row r="61" spans="1:7" ht="12.75">
      <c r="A61" s="169" t="s">
        <v>206</v>
      </c>
      <c r="B61" s="65" t="s">
        <v>295</v>
      </c>
      <c r="C61" s="171">
        <v>14.536823924950335</v>
      </c>
      <c r="D61" s="173">
        <v>484.13843160942304</v>
      </c>
      <c r="E61" s="175">
        <v>507.88860308043957</v>
      </c>
      <c r="F61" s="177">
        <v>23.750171471016493</v>
      </c>
      <c r="G61" s="210">
        <v>12.864555555898054</v>
      </c>
    </row>
    <row r="62" spans="1:7" ht="12.75">
      <c r="A62" s="169" t="s">
        <v>220</v>
      </c>
      <c r="B62" s="65" t="s">
        <v>296</v>
      </c>
      <c r="C62" s="171">
        <v>15.677424189874023</v>
      </c>
      <c r="D62" s="173">
        <v>478.484741911858</v>
      </c>
      <c r="E62" s="175">
        <v>503.9208241811766</v>
      </c>
      <c r="F62" s="177">
        <v>25.436082269318604</v>
      </c>
      <c r="G62" s="210">
        <v>13.030436145333098</v>
      </c>
    </row>
    <row r="63" spans="1:7" ht="12.75">
      <c r="A63" s="169" t="s">
        <v>209</v>
      </c>
      <c r="B63" s="65" t="s">
        <v>297</v>
      </c>
      <c r="C63" s="171">
        <v>21.5035489889899</v>
      </c>
      <c r="D63" s="173">
        <v>416.54644582443945</v>
      </c>
      <c r="E63" s="175">
        <v>435.42648581031165</v>
      </c>
      <c r="F63" s="177">
        <v>18.880039985872155</v>
      </c>
      <c r="G63" s="210">
        <v>13.386299598957635</v>
      </c>
    </row>
    <row r="64" spans="1:7" ht="12.75">
      <c r="A64" s="169" t="s">
        <v>188</v>
      </c>
      <c r="B64" s="65" t="s">
        <v>298</v>
      </c>
      <c r="C64" s="171">
        <v>11.15561658155772</v>
      </c>
      <c r="D64" s="173">
        <v>502.70609918219265</v>
      </c>
      <c r="E64" s="175">
        <v>531.9688971964667</v>
      </c>
      <c r="F64" s="177">
        <v>29.262798014274097</v>
      </c>
      <c r="G64" s="210">
        <v>15.475976095697945</v>
      </c>
    </row>
    <row r="65" spans="1:7" ht="12.75">
      <c r="A65" s="169" t="s">
        <v>196</v>
      </c>
      <c r="B65" s="65" t="s">
        <v>299</v>
      </c>
      <c r="C65" s="171">
        <v>27.48373209947066</v>
      </c>
      <c r="D65" s="173">
        <v>367.6753710024323</v>
      </c>
      <c r="E65" s="175">
        <v>402.23923299686857</v>
      </c>
      <c r="F65" s="177">
        <v>34.563861994436216</v>
      </c>
      <c r="G65" s="210">
        <v>15.933484786605863</v>
      </c>
    </row>
    <row r="66" spans="1:7" ht="12.75">
      <c r="A66" s="169" t="s">
        <v>180</v>
      </c>
      <c r="B66" s="65" t="s">
        <v>300</v>
      </c>
      <c r="C66" s="171">
        <v>17.667771102559055</v>
      </c>
      <c r="D66" s="173">
        <v>410.13321621318084</v>
      </c>
      <c r="E66" s="175">
        <v>448.7433328207649</v>
      </c>
      <c r="F66" s="177">
        <v>38.6101166075841</v>
      </c>
      <c r="G66" s="210">
        <v>17.05669253338473</v>
      </c>
    </row>
    <row r="67" spans="1:7" ht="12.75">
      <c r="A67" s="169" t="s">
        <v>226</v>
      </c>
      <c r="B67" s="269" t="s">
        <v>309</v>
      </c>
      <c r="C67" s="172">
        <v>7.894629928792869</v>
      </c>
      <c r="D67" s="174">
        <v>386.3341791892362</v>
      </c>
      <c r="E67" s="176">
        <v>416.10707250233986</v>
      </c>
      <c r="F67" s="178">
        <v>29.77289331310367</v>
      </c>
      <c r="G67" s="210">
        <v>18.427123066860513</v>
      </c>
    </row>
    <row r="68" spans="1:7" ht="12.75">
      <c r="A68" s="169" t="s">
        <v>177</v>
      </c>
      <c r="B68" s="65" t="s">
        <v>301</v>
      </c>
      <c r="C68" s="171">
        <v>19.647103311880535</v>
      </c>
      <c r="D68" s="173">
        <v>481.3451660731702</v>
      </c>
      <c r="E68" s="175">
        <v>503.35375363352216</v>
      </c>
      <c r="F68" s="175">
        <v>22.008587560351987</v>
      </c>
      <c r="G68" s="209">
        <v>21.213411783849935</v>
      </c>
    </row>
    <row r="69" spans="1:7" ht="12.75">
      <c r="A69" s="169" t="s">
        <v>190</v>
      </c>
      <c r="B69" s="269" t="s">
        <v>308</v>
      </c>
      <c r="C69" s="171">
        <v>8.579562055497913</v>
      </c>
      <c r="D69" s="173">
        <v>363.5502922211219</v>
      </c>
      <c r="E69" s="175">
        <v>393.9169682998797</v>
      </c>
      <c r="F69" s="177">
        <v>30.36667607875786</v>
      </c>
      <c r="G69" s="210">
        <v>22.26178215911606</v>
      </c>
    </row>
    <row r="70" spans="1:7" ht="12.75">
      <c r="A70" s="169" t="s">
        <v>222</v>
      </c>
      <c r="B70" s="65" t="s">
        <v>302</v>
      </c>
      <c r="C70" s="172">
        <v>24.289225949744164</v>
      </c>
      <c r="D70" s="174">
        <v>470.4138414697987</v>
      </c>
      <c r="E70" s="176">
        <v>514.8151360518351</v>
      </c>
      <c r="F70" s="178">
        <v>44.40129458203645</v>
      </c>
      <c r="G70" s="210">
        <v>22.769557485709775</v>
      </c>
    </row>
    <row r="71" spans="1:7" ht="12.75">
      <c r="A71" s="169" t="s">
        <v>183</v>
      </c>
      <c r="B71" s="65" t="s">
        <v>303</v>
      </c>
      <c r="C71" s="171">
        <v>11.214735633005027</v>
      </c>
      <c r="D71" s="173">
        <v>427.19424769238213</v>
      </c>
      <c r="E71" s="175">
        <v>471.10763837041435</v>
      </c>
      <c r="F71" s="177">
        <v>43.9133906780322</v>
      </c>
      <c r="G71" s="210">
        <v>24.5950445601375</v>
      </c>
    </row>
    <row r="72" spans="1:7" ht="12.75">
      <c r="A72" s="169" t="s">
        <v>216</v>
      </c>
      <c r="B72" s="269" t="s">
        <v>307</v>
      </c>
      <c r="C72" s="171">
        <v>7.0726531335723575</v>
      </c>
      <c r="D72" s="173">
        <v>383.0612067903953</v>
      </c>
      <c r="E72" s="175">
        <v>414.71434346175033</v>
      </c>
      <c r="F72" s="177">
        <v>31.653136671355004</v>
      </c>
      <c r="G72" s="210">
        <v>25.19063964992539</v>
      </c>
    </row>
    <row r="73" spans="1:7" ht="12.75">
      <c r="A73" s="169" t="s">
        <v>230</v>
      </c>
      <c r="B73" s="65" t="s">
        <v>304</v>
      </c>
      <c r="C73" s="171">
        <v>28.393451658890918</v>
      </c>
      <c r="D73" s="173">
        <v>399.282115092453</v>
      </c>
      <c r="E73" s="175">
        <v>445.6094004734655</v>
      </c>
      <c r="F73" s="177">
        <v>46.32728538101247</v>
      </c>
      <c r="G73" s="210">
        <v>28.43152632357331</v>
      </c>
    </row>
    <row r="74" spans="1:7" ht="12.75">
      <c r="A74" s="169" t="s">
        <v>218</v>
      </c>
      <c r="B74" s="65" t="s">
        <v>305</v>
      </c>
      <c r="C74" s="171">
        <v>10.349967026307842</v>
      </c>
      <c r="D74" s="173">
        <v>370.4465719364729</v>
      </c>
      <c r="E74" s="175">
        <v>417.50771836726045</v>
      </c>
      <c r="F74" s="177">
        <v>47.06114643078756</v>
      </c>
      <c r="G74" s="210">
        <v>38.267483900395824</v>
      </c>
    </row>
    <row r="75" spans="1:7" s="31" customFormat="1" ht="13.5" thickBot="1">
      <c r="A75" s="170" t="s">
        <v>219</v>
      </c>
      <c r="B75" s="122" t="s">
        <v>306</v>
      </c>
      <c r="C75" s="179">
        <v>12.155075175209738</v>
      </c>
      <c r="D75" s="180">
        <v>320.463042776335</v>
      </c>
      <c r="E75" s="181">
        <v>401.06356452464286</v>
      </c>
      <c r="F75" s="182">
        <v>80.60052174830784</v>
      </c>
      <c r="G75" s="211">
        <v>60.984306652525206</v>
      </c>
    </row>
  </sheetData>
  <sheetProtection/>
  <mergeCells count="3">
    <mergeCell ref="C7:C8"/>
    <mergeCell ref="A6:A8"/>
    <mergeCell ref="C6:D6"/>
  </mergeCells>
  <conditionalFormatting sqref="G10:G75">
    <cfRule type="expression" priority="39" dxfId="0" stopIfTrue="1">
      <formula>ABS(G10/#REF!)&gt;1.96</formula>
    </cfRule>
  </conditionalFormatting>
  <conditionalFormatting sqref="G10:G75">
    <cfRule type="expression" priority="41" dxfId="0" stopIfTrue="1">
      <formula>ABS(G10/#REF!)&gt;1.96</formula>
    </cfRule>
  </conditionalFormatting>
  <printOptions/>
  <pageMargins left="0.7" right="0.7" top="0.75" bottom="0.75" header="0.3" footer="0.3"/>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R93"/>
  <sheetViews>
    <sheetView zoomScale="70" zoomScaleNormal="70" zoomScaleSheetLayoutView="85" zoomScalePageLayoutView="0" workbookViewId="0" topLeftCell="A1">
      <selection activeCell="A91" sqref="A91"/>
    </sheetView>
  </sheetViews>
  <sheetFormatPr defaultColWidth="9.140625" defaultRowHeight="12.75"/>
  <cols>
    <col min="1" max="16384" width="9.140625" style="32" customWidth="1"/>
  </cols>
  <sheetData>
    <row r="1" ht="12.75">
      <c r="A1" s="8" t="s">
        <v>141</v>
      </c>
    </row>
    <row r="2" ht="12.75">
      <c r="A2" s="10" t="s">
        <v>317</v>
      </c>
    </row>
    <row r="3" spans="1:2" ht="12.75">
      <c r="A3" s="156" t="s">
        <v>146</v>
      </c>
      <c r="B3" s="155"/>
    </row>
    <row r="64" spans="1:13" ht="12.75">
      <c r="A64" s="364"/>
      <c r="B64" s="364"/>
      <c r="C64" s="364"/>
      <c r="D64" s="364"/>
      <c r="E64" s="364"/>
      <c r="F64" s="364"/>
      <c r="G64" s="364"/>
      <c r="H64" s="364"/>
      <c r="I64" s="364"/>
      <c r="J64" s="364"/>
      <c r="K64" s="364"/>
      <c r="L64" s="364"/>
      <c r="M64" s="364"/>
    </row>
    <row r="91" ht="12.75" customHeight="1">
      <c r="A91" s="212" t="s">
        <v>158</v>
      </c>
    </row>
    <row r="92" spans="1:18" ht="12.75" customHeight="1">
      <c r="A92" s="365" t="s">
        <v>157</v>
      </c>
      <c r="B92" s="365"/>
      <c r="C92" s="365"/>
      <c r="D92" s="365"/>
      <c r="E92" s="365"/>
      <c r="F92" s="365"/>
      <c r="G92" s="365"/>
      <c r="H92" s="365"/>
      <c r="I92" s="365"/>
      <c r="J92" s="365"/>
      <c r="K92" s="365"/>
      <c r="L92" s="365"/>
      <c r="M92" s="365"/>
      <c r="N92" s="365"/>
      <c r="O92" s="365"/>
      <c r="P92" s="365"/>
      <c r="Q92" s="365"/>
      <c r="R92" s="365"/>
    </row>
    <row r="93" ht="12.75">
      <c r="A93" s="277" t="s">
        <v>322</v>
      </c>
    </row>
  </sheetData>
  <sheetProtection/>
  <mergeCells count="2">
    <mergeCell ref="A64:M64"/>
    <mergeCell ref="A92:R92"/>
  </mergeCells>
  <printOptions/>
  <pageMargins left="0.25" right="0.25" top="0.75" bottom="0.75" header="0.3" footer="0.3"/>
  <pageSetup fitToHeight="1" fitToWidth="1" horizontalDpi="600" verticalDpi="600" orientation="portrait" paperSize="9" scale="61" r:id="rId2"/>
  <drawing r:id="rId1"/>
</worksheet>
</file>

<file path=xl/worksheets/sheet12.xml><?xml version="1.0" encoding="utf-8"?>
<worksheet xmlns="http://schemas.openxmlformats.org/spreadsheetml/2006/main" xmlns:r="http://schemas.openxmlformats.org/officeDocument/2006/relationships">
  <sheetPr>
    <tabColor rgb="FFFFC000"/>
  </sheetPr>
  <dimension ref="A1:G75"/>
  <sheetViews>
    <sheetView zoomScalePageLayoutView="0" workbookViewId="0" topLeftCell="A1">
      <selection activeCell="B10" sqref="B10"/>
    </sheetView>
  </sheetViews>
  <sheetFormatPr defaultColWidth="4.7109375" defaultRowHeight="12.75"/>
  <cols>
    <col min="1" max="1" width="18.7109375" style="6" customWidth="1"/>
    <col min="2" max="2" width="11.7109375" style="11" customWidth="1"/>
    <col min="3" max="3" width="8.28125" style="11" customWidth="1"/>
    <col min="4" max="4" width="9.28125" style="11" customWidth="1"/>
    <col min="5" max="5" width="7.8515625" style="11" customWidth="1"/>
    <col min="6" max="6" width="9.28125" style="11" customWidth="1"/>
    <col min="7" max="7" width="7.8515625" style="6" customWidth="1"/>
    <col min="8" max="16384" width="4.7109375" style="6" customWidth="1"/>
  </cols>
  <sheetData>
    <row r="1" spans="1:6" ht="12.75">
      <c r="A1" s="12" t="s">
        <v>77</v>
      </c>
      <c r="B1" s="13"/>
      <c r="C1" s="36"/>
      <c r="D1" s="36"/>
      <c r="E1" s="13"/>
      <c r="F1" s="13"/>
    </row>
    <row r="2" spans="1:6" ht="12.75">
      <c r="A2" s="339" t="s">
        <v>78</v>
      </c>
      <c r="B2" s="339"/>
      <c r="C2" s="339"/>
      <c r="D2" s="339"/>
      <c r="E2" s="339"/>
      <c r="F2" s="339"/>
    </row>
    <row r="3" spans="1:6" ht="12.75">
      <c r="A3" s="7" t="s">
        <v>79</v>
      </c>
      <c r="B3" s="13"/>
      <c r="C3" s="13"/>
      <c r="D3" s="13"/>
      <c r="E3" s="37"/>
      <c r="F3" s="37"/>
    </row>
    <row r="4" spans="1:6" ht="12.75">
      <c r="A4" s="7"/>
      <c r="B4" s="13"/>
      <c r="C4" s="13"/>
      <c r="D4" s="13"/>
      <c r="E4" s="37"/>
      <c r="F4" s="37"/>
    </row>
    <row r="5" spans="1:6" ht="13.5" thickBot="1">
      <c r="A5" s="7"/>
      <c r="B5" s="13"/>
      <c r="C5" s="13"/>
      <c r="D5" s="13"/>
      <c r="E5" s="37"/>
      <c r="F5" s="37"/>
    </row>
    <row r="6" spans="1:6" ht="12.75" customHeight="1">
      <c r="A6" s="33"/>
      <c r="B6" s="366" t="s">
        <v>80</v>
      </c>
      <c r="C6" s="367"/>
      <c r="D6" s="367"/>
      <c r="E6" s="367"/>
      <c r="F6" s="367"/>
    </row>
    <row r="7" spans="1:6" ht="25.5" customHeight="1">
      <c r="A7" s="38"/>
      <c r="B7" s="368"/>
      <c r="C7" s="369"/>
      <c r="D7" s="369"/>
      <c r="E7" s="369"/>
      <c r="F7" s="369"/>
    </row>
    <row r="8" spans="1:6" ht="90.75" customHeight="1">
      <c r="A8" s="34"/>
      <c r="B8" s="35" t="s">
        <v>81</v>
      </c>
      <c r="C8" s="35" t="s">
        <v>82</v>
      </c>
      <c r="D8" s="35" t="s">
        <v>147</v>
      </c>
      <c r="E8" s="35" t="s">
        <v>83</v>
      </c>
      <c r="F8" s="35" t="s">
        <v>84</v>
      </c>
    </row>
    <row r="9" spans="1:6" ht="12.75">
      <c r="A9" s="39"/>
      <c r="B9" s="40" t="s">
        <v>3</v>
      </c>
      <c r="C9" s="40" t="s">
        <v>3</v>
      </c>
      <c r="D9" s="40" t="s">
        <v>3</v>
      </c>
      <c r="E9" s="40" t="s">
        <v>3</v>
      </c>
      <c r="F9" s="40" t="s">
        <v>3</v>
      </c>
    </row>
    <row r="10" spans="1:7" ht="77.25" thickBot="1">
      <c r="A10" s="124" t="s">
        <v>70</v>
      </c>
      <c r="B10" s="125" t="s">
        <v>85</v>
      </c>
      <c r="C10" s="126" t="s">
        <v>86</v>
      </c>
      <c r="D10" s="127" t="s">
        <v>87</v>
      </c>
      <c r="E10" s="128" t="s">
        <v>88</v>
      </c>
      <c r="F10" s="125" t="s">
        <v>89</v>
      </c>
      <c r="G10" s="127" t="s">
        <v>96</v>
      </c>
    </row>
    <row r="11" spans="1:7" ht="13.5" thickTop="1">
      <c r="A11" s="111" t="s">
        <v>227</v>
      </c>
      <c r="B11" s="102"/>
      <c r="C11" s="102"/>
      <c r="D11" s="102"/>
      <c r="E11" s="102"/>
      <c r="F11" s="123">
        <v>555.9040663750353</v>
      </c>
      <c r="G11" s="11">
        <v>555.9040663750353</v>
      </c>
    </row>
    <row r="12" spans="1:7" ht="12.75">
      <c r="A12" s="186" t="s">
        <v>212</v>
      </c>
      <c r="B12" s="102">
        <v>585.6321014636792</v>
      </c>
      <c r="C12" s="102">
        <v>491.6440083414163</v>
      </c>
      <c r="D12" s="102">
        <v>550.8251866480124</v>
      </c>
      <c r="E12" s="123">
        <v>546.8940037949602</v>
      </c>
      <c r="F12" s="123">
        <v>536.2361220228329</v>
      </c>
      <c r="G12" s="11">
        <v>541.5650629088966</v>
      </c>
    </row>
    <row r="13" spans="1:7" ht="12.75">
      <c r="A13" s="186" t="s">
        <v>198</v>
      </c>
      <c r="B13" s="102">
        <v>532.8993376746679</v>
      </c>
      <c r="C13" s="102">
        <v>534.9347496160624</v>
      </c>
      <c r="D13" s="102">
        <v>537.9370161939546</v>
      </c>
      <c r="E13" s="123">
        <v>536.7432848146342</v>
      </c>
      <c r="F13" s="102"/>
      <c r="G13" s="11">
        <v>536.7432848146342</v>
      </c>
    </row>
    <row r="14" spans="1:7" ht="12.75">
      <c r="A14" s="111" t="s">
        <v>215</v>
      </c>
      <c r="B14" s="102"/>
      <c r="C14" s="102"/>
      <c r="D14" s="102"/>
      <c r="E14" s="102"/>
      <c r="F14" s="123">
        <v>533.9295263954399</v>
      </c>
      <c r="G14" s="11">
        <v>533.9295263954399</v>
      </c>
    </row>
    <row r="15" spans="1:7" ht="12.75">
      <c r="A15" s="186" t="s">
        <v>205</v>
      </c>
      <c r="B15" s="102">
        <v>510.64404723455095</v>
      </c>
      <c r="C15" s="102">
        <v>516.789403680489</v>
      </c>
      <c r="D15" s="102">
        <v>527.7026418994443</v>
      </c>
      <c r="E15" s="123">
        <v>526.3578645734722</v>
      </c>
      <c r="F15" s="123">
        <v>537.9277608772545</v>
      </c>
      <c r="G15" s="11">
        <v>532.1428127253633</v>
      </c>
    </row>
    <row r="16" spans="1:7" ht="12.75">
      <c r="A16" s="186" t="s">
        <v>225</v>
      </c>
      <c r="B16" s="102">
        <v>510.65271239923965</v>
      </c>
      <c r="C16" s="102">
        <v>519.3829484047731</v>
      </c>
      <c r="D16" s="102">
        <v>518.7536403664133</v>
      </c>
      <c r="E16" s="123">
        <v>540.8015021645473</v>
      </c>
      <c r="F16" s="123">
        <v>517.0808064502711</v>
      </c>
      <c r="G16" s="11">
        <v>528.9411543074092</v>
      </c>
    </row>
    <row r="17" spans="1:7" ht="12.75">
      <c r="A17" s="186" t="s">
        <v>168</v>
      </c>
      <c r="B17" s="102"/>
      <c r="C17" s="102">
        <v>499.83679990949145</v>
      </c>
      <c r="D17" s="102">
        <v>512.2773358348094</v>
      </c>
      <c r="E17" s="123">
        <v>521.599826501703</v>
      </c>
      <c r="F17" s="123">
        <v>535.6329467554325</v>
      </c>
      <c r="G17" s="11">
        <v>528.6163866285677</v>
      </c>
    </row>
    <row r="18" spans="1:7" ht="12.75">
      <c r="A18" s="111" t="s">
        <v>188</v>
      </c>
      <c r="B18" s="102"/>
      <c r="C18" s="102"/>
      <c r="D18" s="102"/>
      <c r="E18" s="102"/>
      <c r="F18" s="123">
        <v>526.5510794485571</v>
      </c>
      <c r="G18" s="11">
        <v>526.5510794485571</v>
      </c>
    </row>
    <row r="19" spans="1:7" ht="12.75">
      <c r="A19" s="186" t="s">
        <v>231</v>
      </c>
      <c r="B19" s="102">
        <v>492.53172899987226</v>
      </c>
      <c r="C19" s="102">
        <v>501.58368800881453</v>
      </c>
      <c r="D19" s="102">
        <v>503.121388873146</v>
      </c>
      <c r="E19" s="123">
        <v>524.9781916210203</v>
      </c>
      <c r="F19" s="123">
        <v>526.4683409223392</v>
      </c>
      <c r="G19" s="11">
        <v>525.7232662716797</v>
      </c>
    </row>
    <row r="20" spans="1:7" ht="12.75">
      <c r="A20" s="186" t="s">
        <v>199</v>
      </c>
      <c r="B20" s="102">
        <v>512.0890651569764</v>
      </c>
      <c r="C20" s="102">
        <v>469.7081943512859</v>
      </c>
      <c r="D20" s="102">
        <v>471.8169337416424</v>
      </c>
      <c r="E20" s="123">
        <v>520.3698617585763</v>
      </c>
      <c r="F20" s="102"/>
      <c r="G20" s="11">
        <v>520.3698617585763</v>
      </c>
    </row>
    <row r="21" spans="1:7" ht="12.75">
      <c r="A21" s="186" t="s">
        <v>179</v>
      </c>
      <c r="B21" s="102">
        <v>479.6985468654822</v>
      </c>
      <c r="C21" s="102">
        <v>488.9346119604004</v>
      </c>
      <c r="D21" s="102">
        <v>511.5712963127774</v>
      </c>
      <c r="E21" s="123">
        <v>518.7234594625463</v>
      </c>
      <c r="F21" s="102"/>
      <c r="G21" s="11">
        <v>518.7234594625463</v>
      </c>
    </row>
    <row r="22" spans="1:7" ht="12.75">
      <c r="A22" s="112" t="s">
        <v>182</v>
      </c>
      <c r="B22" s="102">
        <v>484.8170162953116</v>
      </c>
      <c r="C22" s="102">
        <v>492.5735722037029</v>
      </c>
      <c r="D22" s="102">
        <v>514.2254152247648</v>
      </c>
      <c r="E22" s="102">
        <v>515.5384928073545</v>
      </c>
      <c r="F22" s="102"/>
      <c r="G22" s="11">
        <v>515.5384928073545</v>
      </c>
    </row>
    <row r="23" spans="1:7" ht="12.75">
      <c r="A23" s="186" t="s">
        <v>174</v>
      </c>
      <c r="B23" s="102">
        <v>493.75755922103673</v>
      </c>
      <c r="C23" s="102">
        <v>504.61024677549227</v>
      </c>
      <c r="D23" s="102">
        <v>504.8947270432049</v>
      </c>
      <c r="E23" s="123">
        <v>511.5814390583493</v>
      </c>
      <c r="F23" s="123"/>
      <c r="G23" s="11">
        <v>511.5814390583493</v>
      </c>
    </row>
    <row r="24" spans="1:7" ht="12.75">
      <c r="A24" s="111" t="s">
        <v>217</v>
      </c>
      <c r="B24" s="102">
        <v>493.6139976232546</v>
      </c>
      <c r="C24" s="102">
        <v>497.8805174542836</v>
      </c>
      <c r="D24" s="102">
        <v>502.8251757553805</v>
      </c>
      <c r="E24" s="123">
        <v>511.4159650183079</v>
      </c>
      <c r="F24" s="102"/>
      <c r="G24" s="11">
        <v>511.4159650183079</v>
      </c>
    </row>
    <row r="25" spans="1:7" ht="12.75">
      <c r="A25" s="186" t="s">
        <v>206</v>
      </c>
      <c r="B25" s="102">
        <v>495.1567148436922</v>
      </c>
      <c r="C25" s="102">
        <v>503.28827518758266</v>
      </c>
      <c r="D25" s="102">
        <v>506.859869838612</v>
      </c>
      <c r="E25" s="123">
        <v>500.95630942242815</v>
      </c>
      <c r="F25" s="123">
        <v>517.1450176788532</v>
      </c>
      <c r="G25" s="11">
        <v>509.05066355064065</v>
      </c>
    </row>
    <row r="26" spans="1:7" ht="12.75">
      <c r="A26" s="186" t="s">
        <v>207</v>
      </c>
      <c r="B26" s="102">
        <v>463.5811937383938</v>
      </c>
      <c r="C26" s="102">
        <v>480.88631878733963</v>
      </c>
      <c r="D26" s="102">
        <v>492.36254640207216</v>
      </c>
      <c r="E26" s="123">
        <v>507.1302512988886</v>
      </c>
      <c r="F26" s="123">
        <v>507.9743127180082</v>
      </c>
      <c r="G26" s="11">
        <v>507.5522820084484</v>
      </c>
    </row>
    <row r="27" spans="1:7" ht="12.75">
      <c r="A27" s="111" t="s">
        <v>194</v>
      </c>
      <c r="B27" s="102">
        <v>486.4079010248633</v>
      </c>
      <c r="C27" s="102">
        <v>446.2657089989474</v>
      </c>
      <c r="D27" s="102">
        <v>463.6239241170796</v>
      </c>
      <c r="E27" s="123">
        <v>494.8549839662599</v>
      </c>
      <c r="F27" s="123">
        <v>518.27713631917</v>
      </c>
      <c r="G27" s="11">
        <v>506.56606014271495</v>
      </c>
    </row>
    <row r="28" spans="1:7" ht="12.75">
      <c r="A28" s="112" t="s">
        <v>204</v>
      </c>
      <c r="B28" s="102"/>
      <c r="C28" s="102">
        <v>476.2050885928199</v>
      </c>
      <c r="D28" s="102">
        <v>483.9467640992644</v>
      </c>
      <c r="E28" s="123">
        <v>503.7615107451576</v>
      </c>
      <c r="F28" s="123">
        <v>505.11220689434543</v>
      </c>
      <c r="G28" s="11">
        <v>504.4368588197515</v>
      </c>
    </row>
    <row r="29" spans="1:7" ht="12.75">
      <c r="A29" s="186" t="s">
        <v>211</v>
      </c>
      <c r="B29" s="102">
        <v>421.68713641274593</v>
      </c>
      <c r="C29" s="102">
        <v>478.05315722478974</v>
      </c>
      <c r="D29" s="102">
        <v>499.1394287900887</v>
      </c>
      <c r="E29" s="123">
        <v>509.2144051404155</v>
      </c>
      <c r="F29" s="123">
        <v>494.5648625090766</v>
      </c>
      <c r="G29" s="11">
        <v>501.88963382474606</v>
      </c>
    </row>
    <row r="30" spans="1:7" ht="12.75">
      <c r="A30" s="186" t="s">
        <v>167</v>
      </c>
      <c r="B30" s="102">
        <v>506.2402511940145</v>
      </c>
      <c r="C30" s="102">
        <v>502.6570919957953</v>
      </c>
      <c r="D30" s="102">
        <v>489.92128167248393</v>
      </c>
      <c r="E30" s="123">
        <v>501.6868290852552</v>
      </c>
      <c r="F30" s="123"/>
      <c r="G30" s="11">
        <v>501.6868290852552</v>
      </c>
    </row>
    <row r="31" spans="1:7" ht="12.75">
      <c r="A31" s="186" t="s">
        <v>220</v>
      </c>
      <c r="B31" s="102">
        <v>484.33657513517414</v>
      </c>
      <c r="C31" s="102">
        <v>500.07074278595127</v>
      </c>
      <c r="D31" s="102">
        <v>496.2141043405624</v>
      </c>
      <c r="E31" s="123">
        <v>513.7856529187617</v>
      </c>
      <c r="F31" s="123">
        <v>489.5191438599095</v>
      </c>
      <c r="G31" s="11">
        <v>501.6523983893356</v>
      </c>
    </row>
    <row r="32" spans="1:7" ht="12.75">
      <c r="A32" s="186" t="s">
        <v>189</v>
      </c>
      <c r="B32" s="102">
        <v>495.8296517147256</v>
      </c>
      <c r="C32" s="102">
        <v>496.12972429129195</v>
      </c>
      <c r="D32" s="102">
        <v>502.77025973949856</v>
      </c>
      <c r="E32" s="123">
        <v>500.2326471176546</v>
      </c>
      <c r="F32" s="102"/>
      <c r="G32" s="11">
        <v>500.2326471176546</v>
      </c>
    </row>
    <row r="33" spans="1:7" ht="12.75">
      <c r="A33" s="112" t="s">
        <v>244</v>
      </c>
      <c r="B33" s="102">
        <v>477.3637954444583</v>
      </c>
      <c r="C33" s="102">
        <v>487.2448805711133</v>
      </c>
      <c r="D33" s="102">
        <v>495.15418132975776</v>
      </c>
      <c r="E33" s="102">
        <v>502.4466661392246</v>
      </c>
      <c r="F33" s="102">
        <v>497.32386747377564</v>
      </c>
      <c r="G33" s="11">
        <v>499.8852668065001</v>
      </c>
    </row>
    <row r="34" spans="1:7" ht="12.75">
      <c r="A34" s="186" t="s">
        <v>187</v>
      </c>
      <c r="B34" s="102">
        <v>487.813801518478</v>
      </c>
      <c r="C34" s="102">
        <v>497.9120347370385</v>
      </c>
      <c r="D34" s="102">
        <v>499.0631799012409</v>
      </c>
      <c r="E34" s="123">
        <v>500.37949075145195</v>
      </c>
      <c r="F34" s="123">
        <v>498.33347562544554</v>
      </c>
      <c r="G34" s="11">
        <v>499.35648318844875</v>
      </c>
    </row>
    <row r="35" spans="1:7" ht="12.75">
      <c r="A35" s="186" t="s">
        <v>222</v>
      </c>
      <c r="B35" s="102">
        <v>498.7138008356523</v>
      </c>
      <c r="C35" s="102">
        <v>500.48413320646694</v>
      </c>
      <c r="D35" s="102">
        <v>502.6235259355572</v>
      </c>
      <c r="E35" s="123">
        <v>502.15082671014795</v>
      </c>
      <c r="F35" s="123">
        <v>493.3815370702413</v>
      </c>
      <c r="G35" s="11">
        <v>497.7661818901946</v>
      </c>
    </row>
    <row r="36" spans="1:7" ht="12.75">
      <c r="A36" s="112" t="s">
        <v>181</v>
      </c>
      <c r="B36" s="102">
        <v>451.6489995883207</v>
      </c>
      <c r="C36" s="102">
        <v>500.63101552698373</v>
      </c>
      <c r="D36" s="102">
        <v>507.66105331924257</v>
      </c>
      <c r="E36" s="102">
        <v>487.5410072184399</v>
      </c>
      <c r="F36" s="102">
        <v>506.25057593793406</v>
      </c>
      <c r="G36" s="11">
        <v>496.89579157818696</v>
      </c>
    </row>
    <row r="37" spans="1:7" ht="12.75">
      <c r="A37" s="186" t="s">
        <v>208</v>
      </c>
      <c r="B37" s="102">
        <v>471.5656369039643</v>
      </c>
      <c r="C37" s="102">
        <v>472.21112703582247</v>
      </c>
      <c r="D37" s="102">
        <v>479.6367442470522</v>
      </c>
      <c r="E37" s="123">
        <v>487.0483028142845</v>
      </c>
      <c r="F37" s="123">
        <v>506.68167062729486</v>
      </c>
      <c r="G37" s="11">
        <v>496.8649867207897</v>
      </c>
    </row>
    <row r="38" spans="1:7" ht="12.75">
      <c r="A38" s="186" t="s">
        <v>184</v>
      </c>
      <c r="B38" s="102">
        <v>511.11620243835233</v>
      </c>
      <c r="C38" s="102">
        <v>521.079070018533</v>
      </c>
      <c r="D38" s="102">
        <v>508.3598820001143</v>
      </c>
      <c r="E38" s="123">
        <v>501.29459357971797</v>
      </c>
      <c r="F38" s="123">
        <v>486.6066823911015</v>
      </c>
      <c r="G38" s="11">
        <v>493.95063798540974</v>
      </c>
    </row>
    <row r="39" spans="1:7" ht="12.75">
      <c r="A39" s="186" t="s">
        <v>213</v>
      </c>
      <c r="B39" s="102">
        <v>451.41038489725713</v>
      </c>
      <c r="C39" s="102">
        <v>475.74265224207755</v>
      </c>
      <c r="D39" s="102">
        <v>480.4062424687838</v>
      </c>
      <c r="E39" s="123">
        <v>486.44966904831637</v>
      </c>
      <c r="F39" s="123">
        <v>500.18718206604746</v>
      </c>
      <c r="G39" s="11">
        <v>493.3184255571819</v>
      </c>
    </row>
    <row r="40" spans="1:7" ht="12.75">
      <c r="A40" s="111" t="s">
        <v>191</v>
      </c>
      <c r="B40" s="102">
        <v>472.12311341440295</v>
      </c>
      <c r="C40" s="102">
        <v>488.5959212354142</v>
      </c>
      <c r="D40" s="102">
        <v>488.3822905485368</v>
      </c>
      <c r="E40" s="123">
        <v>493.11374054850097</v>
      </c>
      <c r="F40" s="102"/>
      <c r="G40" s="11">
        <v>493.11374054850097</v>
      </c>
    </row>
    <row r="41" spans="1:7" ht="12.75">
      <c r="A41" s="186" t="s">
        <v>185</v>
      </c>
      <c r="B41" s="102">
        <v>506.8620003396422</v>
      </c>
      <c r="C41" s="102">
        <v>503.66600350125833</v>
      </c>
      <c r="D41" s="102">
        <v>496.8212448225398</v>
      </c>
      <c r="E41" s="123">
        <v>493.8807699131265</v>
      </c>
      <c r="F41" s="123">
        <v>489.50408471250813</v>
      </c>
      <c r="G41" s="11">
        <v>491.69242731281736</v>
      </c>
    </row>
    <row r="42" spans="1:7" ht="12.75">
      <c r="A42" s="111" t="s">
        <v>177</v>
      </c>
      <c r="B42" s="102">
        <v>471.878110943627</v>
      </c>
      <c r="C42" s="102">
        <v>506.9843778289146</v>
      </c>
      <c r="D42" s="102"/>
      <c r="E42" s="102"/>
      <c r="F42" s="102"/>
      <c r="G42" s="11">
        <f>AVERAGE('Data(Fig II.2.6)'!$B42:$C42)</f>
        <v>489.4312443862708</v>
      </c>
    </row>
    <row r="43" spans="1:7" ht="12.75">
      <c r="A43" s="186" t="s">
        <v>214</v>
      </c>
      <c r="B43" s="102">
        <v>434.56804800232146</v>
      </c>
      <c r="C43" s="102">
        <v>470.74714279078853</v>
      </c>
      <c r="D43" s="102">
        <v>485.7121742180221</v>
      </c>
      <c r="E43" s="123">
        <v>487.6777381418135</v>
      </c>
      <c r="F43" s="102"/>
      <c r="G43" s="11">
        <v>487.6777381418135</v>
      </c>
    </row>
    <row r="44" spans="1:7" ht="12.75">
      <c r="A44" s="186" t="s">
        <v>173</v>
      </c>
      <c r="B44" s="102">
        <v>437.3459460494071</v>
      </c>
      <c r="C44" s="102">
        <v>479.52787939544635</v>
      </c>
      <c r="D44" s="102">
        <v>488.6802652290718</v>
      </c>
      <c r="E44" s="123">
        <v>490.02163180037905</v>
      </c>
      <c r="F44" s="123">
        <v>484.5699510589118</v>
      </c>
      <c r="G44" s="11">
        <v>487.2957914296454</v>
      </c>
    </row>
    <row r="45" spans="1:7" ht="12.75">
      <c r="A45" s="112" t="s">
        <v>178</v>
      </c>
      <c r="B45" s="102"/>
      <c r="C45" s="102"/>
      <c r="D45" s="102"/>
      <c r="E45" s="123">
        <v>486.76064850098834</v>
      </c>
      <c r="F45" s="102"/>
      <c r="G45" s="11">
        <v>486.76064850098834</v>
      </c>
    </row>
    <row r="46" spans="1:7" ht="12.75">
      <c r="A46" s="186" t="s">
        <v>210</v>
      </c>
      <c r="B46" s="102">
        <v>498.0058920864796</v>
      </c>
      <c r="C46" s="102">
        <v>487.5093228688348</v>
      </c>
      <c r="D46" s="102">
        <v>476.7967208482025</v>
      </c>
      <c r="E46" s="123">
        <v>485.5480545513491</v>
      </c>
      <c r="F46" s="123">
        <v>486.8083420952388</v>
      </c>
      <c r="G46" s="11">
        <v>486.17819832329394</v>
      </c>
    </row>
    <row r="47" spans="1:7" ht="12.75">
      <c r="A47" s="112" t="s">
        <v>229</v>
      </c>
      <c r="B47" s="102">
        <v>444.1677012891239</v>
      </c>
      <c r="C47" s="102">
        <v>493.3891346721969</v>
      </c>
      <c r="D47" s="102">
        <v>479.75660081753693</v>
      </c>
      <c r="E47" s="123">
        <v>495.0466236378539</v>
      </c>
      <c r="F47" s="123">
        <v>474.37893728735753</v>
      </c>
      <c r="G47" s="11">
        <v>484.7127804626057</v>
      </c>
    </row>
    <row r="48" spans="1:7" ht="12.75">
      <c r="A48" s="111" t="s">
        <v>193</v>
      </c>
      <c r="B48" s="102">
        <v>456.154870866614</v>
      </c>
      <c r="C48" s="102">
        <v>477.35332219212864</v>
      </c>
      <c r="D48" s="102">
        <v>468.7524020805454</v>
      </c>
      <c r="E48" s="123">
        <v>482.5878636478879</v>
      </c>
      <c r="F48" s="123">
        <v>485.92703963205975</v>
      </c>
      <c r="G48" s="11">
        <v>484.25745163997385</v>
      </c>
    </row>
    <row r="49" spans="1:7" ht="12.75">
      <c r="A49" s="112" t="s">
        <v>172</v>
      </c>
      <c r="B49" s="102">
        <v>450.7889355544804</v>
      </c>
      <c r="C49" s="102">
        <v>448.6990120622237</v>
      </c>
      <c r="D49" s="102">
        <v>451.06456096580996</v>
      </c>
      <c r="E49" s="123">
        <v>462.9972298066722</v>
      </c>
      <c r="F49" s="123">
        <v>489.9876814425182</v>
      </c>
      <c r="G49" s="11">
        <v>476.4924556245952</v>
      </c>
    </row>
    <row r="50" spans="1:7" ht="12.75">
      <c r="A50" s="112" t="s">
        <v>175</v>
      </c>
      <c r="B50" s="102">
        <v>454.7293255434236</v>
      </c>
      <c r="C50" s="102">
        <v>465.343728901002</v>
      </c>
      <c r="D50" s="102">
        <v>479.37391216427176</v>
      </c>
      <c r="E50" s="123">
        <v>474.1532747215809</v>
      </c>
      <c r="F50" s="123"/>
      <c r="G50" s="11">
        <v>474.1532747215809</v>
      </c>
    </row>
    <row r="51" spans="1:7" ht="12.75">
      <c r="A51" s="186" t="s">
        <v>200</v>
      </c>
      <c r="B51" s="102">
        <v>444.42883486999295</v>
      </c>
      <c r="C51" s="102">
        <v>470.45679405000226</v>
      </c>
      <c r="D51" s="102">
        <v>481.9401410377473</v>
      </c>
      <c r="E51" s="123">
        <v>485.2084352321443</v>
      </c>
      <c r="F51" s="123">
        <v>462.4897232359332</v>
      </c>
      <c r="G51" s="11">
        <v>473.84907923403875</v>
      </c>
    </row>
    <row r="52" spans="1:7" ht="12.75">
      <c r="A52" s="186" t="s">
        <v>201</v>
      </c>
      <c r="B52" s="102">
        <v>396.51668905363806</v>
      </c>
      <c r="C52" s="102">
        <v>452.616216993297</v>
      </c>
      <c r="D52" s="102">
        <v>468.0408024620722</v>
      </c>
      <c r="E52" s="123">
        <v>476.8731111206705</v>
      </c>
      <c r="F52" s="123">
        <v>460.63819003922856</v>
      </c>
      <c r="G52" s="11">
        <v>468.75565057994953</v>
      </c>
    </row>
    <row r="53" spans="1:7" ht="12.75">
      <c r="A53" s="111" t="s">
        <v>183</v>
      </c>
      <c r="B53" s="102">
        <v>465.66190335129585</v>
      </c>
      <c r="C53" s="102">
        <v>391.2826255812275</v>
      </c>
      <c r="D53" s="102">
        <v>435.85433116624233</v>
      </c>
      <c r="E53" s="123">
        <v>443.32885519720406</v>
      </c>
      <c r="F53" s="123">
        <v>478.185084615437</v>
      </c>
      <c r="G53" s="11">
        <v>460.75696990632053</v>
      </c>
    </row>
    <row r="54" spans="1:7" ht="12.75">
      <c r="A54" s="111" t="s">
        <v>180</v>
      </c>
      <c r="B54" s="102">
        <v>366.7294067220334</v>
      </c>
      <c r="C54" s="102">
        <v>409.5215488061639</v>
      </c>
      <c r="D54" s="102">
        <v>423.4110975660753</v>
      </c>
      <c r="E54" s="123">
        <v>461.40658419141374</v>
      </c>
      <c r="F54" s="123">
        <v>453.79183516437104</v>
      </c>
      <c r="G54" s="11">
        <v>457.5992096778924</v>
      </c>
    </row>
    <row r="55" spans="1:7" ht="12.75">
      <c r="A55" s="111" t="s">
        <v>221</v>
      </c>
      <c r="B55" s="102">
        <v>400.03764172065775</v>
      </c>
      <c r="C55" s="102">
        <v>428.08044755886687</v>
      </c>
      <c r="D55" s="102">
        <v>446.73838763284675</v>
      </c>
      <c r="E55" s="123">
        <v>457.99266938548305</v>
      </c>
      <c r="F55" s="123">
        <v>454.848724549033</v>
      </c>
      <c r="G55" s="11">
        <v>456.42069696725804</v>
      </c>
    </row>
    <row r="56" spans="1:7" ht="12.75">
      <c r="A56" s="111" t="s">
        <v>228</v>
      </c>
      <c r="B56" s="102">
        <v>461.17447505863356</v>
      </c>
      <c r="C56" s="102">
        <v>417.2062628713582</v>
      </c>
      <c r="D56" s="102">
        <v>438.53050819641373</v>
      </c>
      <c r="E56" s="123">
        <v>448.28683705270396</v>
      </c>
      <c r="F56" s="123">
        <v>457.6970999105807</v>
      </c>
      <c r="G56" s="11">
        <v>452.9919684816423</v>
      </c>
    </row>
    <row r="57" spans="1:7" ht="12.75">
      <c r="A57" s="112" t="s">
        <v>216</v>
      </c>
      <c r="B57" s="102">
        <v>377.76057630047353</v>
      </c>
      <c r="C57" s="102">
        <v>395.7280810767774</v>
      </c>
      <c r="D57" s="102">
        <v>399.4416889764574</v>
      </c>
      <c r="E57" s="123">
        <v>428.2075358661862</v>
      </c>
      <c r="F57" s="123">
        <v>463.3037184860172</v>
      </c>
      <c r="G57" s="11">
        <v>445.7556271761017</v>
      </c>
    </row>
    <row r="58" spans="1:7" ht="12.75">
      <c r="A58" s="186" t="s">
        <v>209</v>
      </c>
      <c r="B58" s="102">
        <v>391.8643376316957</v>
      </c>
      <c r="C58" s="102">
        <v>399.79832427122017</v>
      </c>
      <c r="D58" s="102">
        <v>431.00884614802897</v>
      </c>
      <c r="E58" s="123">
        <v>440.76208816409905</v>
      </c>
      <c r="F58" s="123">
        <v>450.26729256119137</v>
      </c>
      <c r="G58" s="11">
        <v>445.5146903626452</v>
      </c>
    </row>
    <row r="59" spans="1:7" ht="12.75">
      <c r="A59" s="112" t="s">
        <v>170</v>
      </c>
      <c r="B59" s="102">
        <v>406.7651056931737</v>
      </c>
      <c r="C59" s="102">
        <v>412.6581752829223</v>
      </c>
      <c r="D59" s="102">
        <v>421.2534356079025</v>
      </c>
      <c r="E59" s="123">
        <v>438.4896238944517</v>
      </c>
      <c r="F59" s="123">
        <v>443.9840890494722</v>
      </c>
      <c r="G59" s="11">
        <v>441.2368564719619</v>
      </c>
    </row>
    <row r="60" spans="1:7" ht="12.75">
      <c r="A60" s="111" t="s">
        <v>186</v>
      </c>
      <c r="B60" s="102">
        <v>392.26774256902524</v>
      </c>
      <c r="C60" s="102">
        <v>425.99095329862365</v>
      </c>
      <c r="D60" s="102">
        <v>422.5371154046212</v>
      </c>
      <c r="E60" s="187">
        <v>437.6951911394244</v>
      </c>
      <c r="F60" s="187">
        <v>423.67707923315965</v>
      </c>
      <c r="G60" s="11">
        <v>430.68613518629206</v>
      </c>
    </row>
    <row r="61" spans="1:7" ht="12.75">
      <c r="A61" s="112" t="s">
        <v>219</v>
      </c>
      <c r="B61" s="102">
        <v>362.0445185260309</v>
      </c>
      <c r="C61" s="102">
        <v>339.79346412240164</v>
      </c>
      <c r="D61" s="102">
        <v>346.32469446965536</v>
      </c>
      <c r="E61" s="123">
        <v>399.46281982211235</v>
      </c>
      <c r="F61" s="123">
        <v>460.0884434940644</v>
      </c>
      <c r="G61" s="11">
        <v>429.7756316580884</v>
      </c>
    </row>
    <row r="62" spans="1:7" ht="12.75">
      <c r="A62" s="186" t="s">
        <v>203</v>
      </c>
      <c r="B62" s="102">
        <v>406.32737708918665</v>
      </c>
      <c r="C62" s="102">
        <v>418.9554199217834</v>
      </c>
      <c r="D62" s="102">
        <v>420.67190185027465</v>
      </c>
      <c r="E62" s="123">
        <v>408.169058997357</v>
      </c>
      <c r="F62" s="123">
        <v>443.98005869227273</v>
      </c>
      <c r="G62" s="11">
        <v>426.0745588448149</v>
      </c>
    </row>
    <row r="63" spans="1:7" ht="12.75">
      <c r="A63" s="111" t="s">
        <v>176</v>
      </c>
      <c r="B63" s="102">
        <v>401.80741034742283</v>
      </c>
      <c r="C63" s="102">
        <v>402.79287757531426</v>
      </c>
      <c r="D63" s="102">
        <v>406.5873740567265</v>
      </c>
      <c r="E63" s="123">
        <v>410.3290315394054</v>
      </c>
      <c r="F63" s="123">
        <v>436.0068776458431</v>
      </c>
      <c r="G63" s="11">
        <v>423.16795459262426</v>
      </c>
    </row>
    <row r="64" spans="1:7" ht="12.75">
      <c r="A64" s="111" t="s">
        <v>196</v>
      </c>
      <c r="B64" s="102">
        <v>307.3435123381113</v>
      </c>
      <c r="C64" s="102">
        <v>353.7453264785706</v>
      </c>
      <c r="D64" s="102">
        <v>389.2588450912744</v>
      </c>
      <c r="E64" s="123">
        <v>412.3354797843382</v>
      </c>
      <c r="F64" s="123">
        <v>432.7377563865402</v>
      </c>
      <c r="G64" s="11">
        <v>422.53661808543916</v>
      </c>
    </row>
    <row r="65" spans="1:7" ht="12.75">
      <c r="A65" s="111" t="s">
        <v>226</v>
      </c>
      <c r="B65" s="102">
        <v>380.4673751069846</v>
      </c>
      <c r="C65" s="102">
        <v>398.91501599410844</v>
      </c>
      <c r="D65" s="102">
        <v>409.945630422327</v>
      </c>
      <c r="E65" s="123">
        <v>434.8385942082297</v>
      </c>
      <c r="F65" s="123">
        <v>407.559602098217</v>
      </c>
      <c r="G65" s="11">
        <v>421.19909815322336</v>
      </c>
    </row>
    <row r="66" spans="1:7" ht="12.75">
      <c r="A66" s="112" t="s">
        <v>230</v>
      </c>
      <c r="B66" s="102">
        <v>402.81114609645226</v>
      </c>
      <c r="C66" s="102">
        <v>410.35085938508035</v>
      </c>
      <c r="D66" s="102">
        <v>449.1342891672283</v>
      </c>
      <c r="E66" s="102"/>
      <c r="F66" s="102"/>
      <c r="G66" s="11">
        <f>AVERAGE('Data(Fig II.2.6)'!$B66:$D66)</f>
        <v>420.765431549587</v>
      </c>
    </row>
    <row r="67" spans="1:7" ht="12.75">
      <c r="A67" s="111" t="s">
        <v>169</v>
      </c>
      <c r="B67" s="102">
        <v>367.19134342408887</v>
      </c>
      <c r="C67" s="102">
        <v>369.93574443038835</v>
      </c>
      <c r="D67" s="102">
        <v>400.7159721594356</v>
      </c>
      <c r="E67" s="123">
        <v>409.2703135496759</v>
      </c>
      <c r="F67" s="123">
        <v>431.55910281681565</v>
      </c>
      <c r="G67" s="11">
        <v>420.4147081832458</v>
      </c>
    </row>
    <row r="68" spans="1:7" ht="12.75">
      <c r="A68" s="111" t="s">
        <v>192</v>
      </c>
      <c r="B68" s="102">
        <v>378.44244899126164</v>
      </c>
      <c r="C68" s="102">
        <v>391.77691695122485</v>
      </c>
      <c r="D68" s="102">
        <v>415.58592672235835</v>
      </c>
      <c r="E68" s="123">
        <v>426.22856404152844</v>
      </c>
      <c r="F68" s="123">
        <v>409.5265013939571</v>
      </c>
      <c r="G68" s="11">
        <v>417.8775327177428</v>
      </c>
    </row>
    <row r="69" spans="1:7" ht="12.75">
      <c r="A69" s="111" t="s">
        <v>195</v>
      </c>
      <c r="B69" s="102">
        <v>376.492420478566</v>
      </c>
      <c r="C69" s="102">
        <v>370.8279919035552</v>
      </c>
      <c r="D69" s="102">
        <v>383.0285689145988</v>
      </c>
      <c r="E69" s="123">
        <v>411.43484433033456</v>
      </c>
      <c r="F69" s="123">
        <v>418.5173530934098</v>
      </c>
      <c r="G69" s="11">
        <v>414.97609871187217</v>
      </c>
    </row>
    <row r="70" spans="1:7" ht="12.75">
      <c r="A70" s="111" t="s">
        <v>218</v>
      </c>
      <c r="B70" s="102">
        <v>373.1806040613919</v>
      </c>
      <c r="C70" s="102">
        <v>401.6214247154538</v>
      </c>
      <c r="D70" s="102">
        <v>407.12786874597555</v>
      </c>
      <c r="E70" s="102">
        <v>410.2487839823841</v>
      </c>
      <c r="F70" s="102">
        <v>417.4635474740174</v>
      </c>
      <c r="G70" s="11">
        <v>413.8561657282007</v>
      </c>
    </row>
    <row r="71" spans="1:7" ht="12.75">
      <c r="A71" s="111" t="s">
        <v>197</v>
      </c>
      <c r="B71" s="102">
        <v>394.1637960064819</v>
      </c>
      <c r="C71" s="102">
        <v>401.92621457286185</v>
      </c>
      <c r="D71" s="102">
        <v>407.3228197621857</v>
      </c>
      <c r="E71" s="123">
        <v>413.5698808871161</v>
      </c>
      <c r="F71" s="102"/>
      <c r="G71" s="11">
        <v>413.5698808871161</v>
      </c>
    </row>
    <row r="72" spans="1:7" ht="12.75">
      <c r="A72" s="111" t="s">
        <v>190</v>
      </c>
      <c r="B72" s="102">
        <v>362.16879877941363</v>
      </c>
      <c r="C72" s="102">
        <v>372.38614203171494</v>
      </c>
      <c r="D72" s="102">
        <v>390.001056802789</v>
      </c>
      <c r="E72" s="123">
        <v>413.4831705693865</v>
      </c>
      <c r="F72" s="102"/>
      <c r="G72" s="11">
        <v>413.4831705693865</v>
      </c>
    </row>
    <row r="73" spans="1:7" ht="12.75">
      <c r="A73" s="112" t="s">
        <v>171</v>
      </c>
      <c r="B73" s="102">
        <v>322.8021265683821</v>
      </c>
      <c r="C73" s="102">
        <v>346.99454974776575</v>
      </c>
      <c r="D73" s="102">
        <v>370.1261803511521</v>
      </c>
      <c r="E73" s="123">
        <v>404.612924342809</v>
      </c>
      <c r="F73" s="123">
        <v>411.42383013119576</v>
      </c>
      <c r="G73" s="11">
        <v>408.01837723700237</v>
      </c>
    </row>
    <row r="74" spans="1:7" ht="12.75">
      <c r="A74" s="111" t="s">
        <v>202</v>
      </c>
      <c r="B74" s="102">
        <v>291.5870402048746</v>
      </c>
      <c r="C74" s="102">
        <v>312.48395334517164</v>
      </c>
      <c r="D74" s="102">
        <v>330.84198502899847</v>
      </c>
      <c r="E74" s="102">
        <v>377.229984057989</v>
      </c>
      <c r="F74" s="102">
        <v>399.39573024836335</v>
      </c>
      <c r="G74" s="11">
        <v>388.3128571531762</v>
      </c>
    </row>
    <row r="75" spans="1:7" ht="13.5" thickBot="1">
      <c r="A75" s="113" t="s">
        <v>223</v>
      </c>
      <c r="B75" s="188">
        <v>350.8205492933165</v>
      </c>
      <c r="C75" s="188">
        <v>345.9642896414217</v>
      </c>
      <c r="D75" s="188">
        <v>374.2522118970372</v>
      </c>
      <c r="E75" s="189">
        <v>348.11482360824436</v>
      </c>
      <c r="F75" s="189">
        <v>386.7640460564284</v>
      </c>
      <c r="G75" s="11">
        <v>367.43943483233636</v>
      </c>
    </row>
  </sheetData>
  <sheetProtection/>
  <mergeCells count="2">
    <mergeCell ref="A2:F2"/>
    <mergeCell ref="B6:F7"/>
  </mergeCells>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sheetPr>
    <pageSetUpPr fitToPage="1"/>
  </sheetPr>
  <dimension ref="A1:AF43"/>
  <sheetViews>
    <sheetView zoomScalePageLayoutView="0" workbookViewId="0" topLeftCell="A1">
      <selection activeCell="A2" sqref="A2"/>
    </sheetView>
  </sheetViews>
  <sheetFormatPr defaultColWidth="9.140625" defaultRowHeight="12.75"/>
  <cols>
    <col min="1" max="1" width="5.8515625" style="32" customWidth="1"/>
    <col min="2" max="2" width="7.00390625" style="32" customWidth="1"/>
    <col min="3" max="3" width="4.421875" style="32" customWidth="1"/>
    <col min="4" max="30" width="9.140625" style="32" customWidth="1"/>
    <col min="31" max="31" width="9.57421875" style="32" customWidth="1"/>
    <col min="32" max="32" width="5.57421875" style="32" customWidth="1"/>
    <col min="33" max="16384" width="9.140625" style="32" customWidth="1"/>
  </cols>
  <sheetData>
    <row r="1" spans="1:2" ht="12.75">
      <c r="A1" s="42" t="str">
        <f>A9</f>
        <v>Figure II.2.6</v>
      </c>
      <c r="B1" s="42"/>
    </row>
    <row r="2" spans="1:17" ht="12.75" customHeight="1">
      <c r="A2" s="46" t="str">
        <f>B8</f>
        <v>Reading performance, by school location</v>
      </c>
      <c r="B2" s="46"/>
      <c r="C2" s="44"/>
      <c r="D2" s="44"/>
      <c r="E2" s="44"/>
      <c r="F2" s="44"/>
      <c r="G2" s="44"/>
      <c r="H2" s="44"/>
      <c r="I2" s="44"/>
      <c r="J2" s="44"/>
      <c r="K2" s="44"/>
      <c r="L2" s="44"/>
      <c r="M2" s="44"/>
      <c r="N2" s="44"/>
      <c r="O2" s="44"/>
      <c r="P2" s="44"/>
      <c r="Q2" s="44"/>
    </row>
    <row r="3" spans="1:32" ht="357">
      <c r="A3" s="47" t="s">
        <v>90</v>
      </c>
      <c r="B3" s="47"/>
      <c r="AE3" s="371" t="s">
        <v>323</v>
      </c>
      <c r="AF3" s="277"/>
    </row>
    <row r="4" spans="31:32" ht="12.75">
      <c r="AE4" s="371"/>
      <c r="AF4" s="277"/>
    </row>
    <row r="5" spans="31:32" ht="12.75">
      <c r="AE5" s="371"/>
      <c r="AF5" s="277"/>
    </row>
    <row r="6" spans="31:32" ht="12.75">
      <c r="AE6" s="371"/>
      <c r="AF6" s="277"/>
    </row>
    <row r="7" spans="31:32" ht="12.75">
      <c r="AE7" s="371"/>
      <c r="AF7" s="277"/>
    </row>
    <row r="8" spans="1:32" ht="102">
      <c r="A8" s="45"/>
      <c r="B8" s="335" t="s">
        <v>318</v>
      </c>
      <c r="AE8" s="371"/>
      <c r="AF8" s="277"/>
    </row>
    <row r="9" spans="1:32" ht="70.5">
      <c r="A9" s="334" t="s">
        <v>94</v>
      </c>
      <c r="B9" s="335"/>
      <c r="AE9" s="371"/>
      <c r="AF9" s="277"/>
    </row>
    <row r="10" spans="1:32" ht="12.75">
      <c r="A10" s="334"/>
      <c r="B10" s="335"/>
      <c r="AE10" s="371"/>
      <c r="AF10" s="277"/>
    </row>
    <row r="11" spans="1:32" ht="12.75">
      <c r="A11" s="334"/>
      <c r="B11" s="335"/>
      <c r="AE11" s="371"/>
      <c r="AF11" s="277"/>
    </row>
    <row r="12" spans="1:32" ht="12.75">
      <c r="A12" s="334"/>
      <c r="B12" s="335"/>
      <c r="AE12" s="371"/>
      <c r="AF12" s="277"/>
    </row>
    <row r="13" spans="1:32" ht="12.75">
      <c r="A13" s="334"/>
      <c r="B13" s="335"/>
      <c r="AE13" s="371"/>
      <c r="AF13" s="277"/>
    </row>
    <row r="14" spans="1:32" ht="12.75" customHeight="1">
      <c r="A14" s="334"/>
      <c r="B14" s="335"/>
      <c r="C14" s="372" t="s">
        <v>312</v>
      </c>
      <c r="AE14" s="371"/>
      <c r="AF14" s="277"/>
    </row>
    <row r="15" spans="1:32" ht="12.75" customHeight="1">
      <c r="A15" s="334"/>
      <c r="B15" s="335"/>
      <c r="C15" s="372"/>
      <c r="AE15" s="371"/>
      <c r="AF15" s="370" t="s">
        <v>324</v>
      </c>
    </row>
    <row r="16" spans="1:32" ht="12.75">
      <c r="A16" s="334"/>
      <c r="B16" s="335"/>
      <c r="C16" s="372"/>
      <c r="AE16" s="371"/>
      <c r="AF16" s="370"/>
    </row>
    <row r="17" spans="1:32" ht="12.75">
      <c r="A17" s="334"/>
      <c r="B17" s="335"/>
      <c r="C17" s="372"/>
      <c r="AE17" s="371"/>
      <c r="AF17" s="370"/>
    </row>
    <row r="18" spans="1:32" ht="12.75">
      <c r="A18" s="334"/>
      <c r="B18" s="335"/>
      <c r="C18" s="372"/>
      <c r="AE18" s="371"/>
      <c r="AF18" s="370"/>
    </row>
    <row r="19" spans="1:32" ht="12.75">
      <c r="A19" s="334"/>
      <c r="B19" s="335"/>
      <c r="C19" s="372"/>
      <c r="AE19" s="371"/>
      <c r="AF19" s="370"/>
    </row>
    <row r="20" spans="1:32" ht="12.75">
      <c r="A20" s="334"/>
      <c r="B20" s="335"/>
      <c r="C20" s="372"/>
      <c r="AE20" s="371"/>
      <c r="AF20" s="370"/>
    </row>
    <row r="21" spans="1:32" ht="12.75">
      <c r="A21" s="334"/>
      <c r="B21" s="335"/>
      <c r="C21" s="372"/>
      <c r="AE21" s="371"/>
      <c r="AF21" s="370"/>
    </row>
    <row r="22" spans="1:32" ht="12.75">
      <c r="A22" s="334"/>
      <c r="B22" s="335"/>
      <c r="C22" s="372"/>
      <c r="AE22" s="371"/>
      <c r="AF22" s="370"/>
    </row>
    <row r="23" spans="1:32" ht="12.75">
      <c r="A23" s="334"/>
      <c r="B23" s="335"/>
      <c r="C23" s="372"/>
      <c r="AE23" s="371"/>
      <c r="AF23" s="370"/>
    </row>
    <row r="24" spans="1:32" ht="12.75">
      <c r="A24" s="334"/>
      <c r="B24" s="335"/>
      <c r="C24" s="372"/>
      <c r="AE24" s="371"/>
      <c r="AF24" s="370"/>
    </row>
    <row r="25" spans="1:32" ht="12.75">
      <c r="A25" s="334"/>
      <c r="B25" s="335"/>
      <c r="C25" s="372"/>
      <c r="AE25" s="371"/>
      <c r="AF25" s="370"/>
    </row>
    <row r="26" spans="1:32" ht="12.75">
      <c r="A26" s="334"/>
      <c r="B26" s="335"/>
      <c r="C26" s="372"/>
      <c r="AE26" s="371"/>
      <c r="AF26" s="370"/>
    </row>
    <row r="27" spans="1:32" ht="12.75">
      <c r="A27" s="334"/>
      <c r="B27" s="335"/>
      <c r="C27" s="372"/>
      <c r="AE27" s="371"/>
      <c r="AF27" s="370"/>
    </row>
    <row r="28" spans="1:32" ht="12.75">
      <c r="A28" s="334"/>
      <c r="B28" s="335"/>
      <c r="C28" s="372"/>
      <c r="AE28" s="371"/>
      <c r="AF28" s="370"/>
    </row>
    <row r="29" spans="1:32" ht="12.75">
      <c r="A29" s="334"/>
      <c r="B29" s="335"/>
      <c r="C29" s="372"/>
      <c r="AE29" s="371"/>
      <c r="AF29" s="370"/>
    </row>
    <row r="30" spans="1:32" ht="12.75">
      <c r="A30" s="334"/>
      <c r="B30" s="335"/>
      <c r="C30" s="372"/>
      <c r="AE30" s="371"/>
      <c r="AF30" s="370"/>
    </row>
    <row r="31" spans="1:32" ht="12.75">
      <c r="A31" s="334"/>
      <c r="B31" s="335"/>
      <c r="C31" s="372"/>
      <c r="AE31" s="371"/>
      <c r="AF31" s="370"/>
    </row>
    <row r="32" spans="1:32" ht="12.75">
      <c r="A32" s="334"/>
      <c r="B32" s="335"/>
      <c r="C32" s="372"/>
      <c r="AE32" s="371"/>
      <c r="AF32" s="370"/>
    </row>
    <row r="33" spans="1:32" ht="12.75">
      <c r="A33" s="334"/>
      <c r="B33" s="335"/>
      <c r="C33" s="372"/>
      <c r="AE33" s="371"/>
      <c r="AF33" s="370"/>
    </row>
    <row r="34" spans="1:32" ht="12.75">
      <c r="A34" s="334"/>
      <c r="B34" s="335"/>
      <c r="C34" s="372"/>
      <c r="AE34" s="371"/>
      <c r="AF34" s="370"/>
    </row>
    <row r="35" spans="1:32" ht="12.75">
      <c r="A35" s="334"/>
      <c r="B35" s="335"/>
      <c r="C35" s="372"/>
      <c r="AE35" s="371"/>
      <c r="AF35" s="370"/>
    </row>
    <row r="36" spans="1:32" ht="12.75">
      <c r="A36" s="334"/>
      <c r="B36" s="335"/>
      <c r="C36" s="372"/>
      <c r="AE36" s="371"/>
      <c r="AF36" s="370"/>
    </row>
    <row r="37" spans="1:32" ht="12.75">
      <c r="A37" s="334"/>
      <c r="B37" s="335"/>
      <c r="C37" s="372"/>
      <c r="AE37" s="371"/>
      <c r="AF37" s="370"/>
    </row>
    <row r="38" spans="1:32" ht="12.75">
      <c r="A38" s="334"/>
      <c r="B38" s="335"/>
      <c r="C38" s="372"/>
      <c r="AE38" s="371"/>
      <c r="AF38" s="370"/>
    </row>
    <row r="39" spans="1:32" ht="12.75">
      <c r="A39" s="334"/>
      <c r="B39" s="335"/>
      <c r="C39" s="372"/>
      <c r="AE39" s="371"/>
      <c r="AF39" s="370"/>
    </row>
    <row r="40" spans="1:32" ht="12.75">
      <c r="A40" s="334"/>
      <c r="B40" s="335"/>
      <c r="C40" s="372"/>
      <c r="AE40" s="371"/>
      <c r="AF40" s="370"/>
    </row>
    <row r="41" spans="1:32" ht="12.75">
      <c r="A41" s="334"/>
      <c r="B41" s="335"/>
      <c r="C41" s="372"/>
      <c r="AE41" s="371"/>
      <c r="AF41" s="370"/>
    </row>
    <row r="42" spans="1:32" ht="12.75">
      <c r="A42" s="334"/>
      <c r="B42" s="335"/>
      <c r="C42" s="372"/>
      <c r="AE42" s="371"/>
      <c r="AF42" s="370"/>
    </row>
    <row r="43" spans="1:32" ht="15" customHeight="1">
      <c r="A43" s="334"/>
      <c r="B43" s="335"/>
      <c r="C43" s="372"/>
      <c r="AE43" s="371"/>
      <c r="AF43" s="370"/>
    </row>
  </sheetData>
  <sheetProtection/>
  <mergeCells count="5">
    <mergeCell ref="AF15:AF43"/>
    <mergeCell ref="AE3:AE43"/>
    <mergeCell ref="B8:B43"/>
    <mergeCell ref="A9:A43"/>
    <mergeCell ref="C14:C43"/>
  </mergeCells>
  <printOptions/>
  <pageMargins left="0.25" right="0.25" top="0.75" bottom="0.75" header="0.3" footer="0.3"/>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K79"/>
  <sheetViews>
    <sheetView zoomScalePageLayoutView="0" workbookViewId="0" topLeftCell="A1">
      <selection activeCell="A1" sqref="A1:A16384"/>
    </sheetView>
  </sheetViews>
  <sheetFormatPr defaultColWidth="9.140625" defaultRowHeight="12.75"/>
  <cols>
    <col min="1" max="1" width="18.7109375" style="66" customWidth="1"/>
    <col min="2" max="4" width="9.7109375" style="66" customWidth="1"/>
    <col min="5" max="7" width="6.7109375" style="69" customWidth="1"/>
    <col min="8" max="8" width="6.7109375" style="66" customWidth="1"/>
    <col min="9" max="9" width="6.7109375" style="70" customWidth="1"/>
    <col min="10" max="11" width="6.7109375" style="66" customWidth="1"/>
    <col min="12" max="192" width="9.140625" style="67" customWidth="1"/>
    <col min="193" max="193" width="18.7109375" style="67" customWidth="1"/>
    <col min="194" max="200" width="6.7109375" style="67" customWidth="1"/>
    <col min="201" max="201" width="18.7109375" style="67" customWidth="1"/>
    <col min="202" max="16384" width="9.140625" style="67" customWidth="1"/>
  </cols>
  <sheetData>
    <row r="1" spans="1:11" ht="12.75">
      <c r="A1" s="66" t="s">
        <v>101</v>
      </c>
      <c r="E1" s="67"/>
      <c r="F1" s="67"/>
      <c r="G1" s="67"/>
      <c r="H1" s="67"/>
      <c r="I1" s="67"/>
      <c r="J1" s="67"/>
      <c r="K1" s="67"/>
    </row>
    <row r="2" spans="1:10" ht="12.75">
      <c r="A2" s="68" t="s">
        <v>102</v>
      </c>
      <c r="B2" s="68"/>
      <c r="C2" s="68"/>
      <c r="D2" s="68"/>
      <c r="J2" s="71"/>
    </row>
    <row r="3" spans="1:4" ht="12.75">
      <c r="A3" s="68"/>
      <c r="B3" s="68"/>
      <c r="C3" s="68"/>
      <c r="D3" s="68"/>
    </row>
    <row r="4" spans="1:4" ht="12.75">
      <c r="A4" s="68"/>
      <c r="B4" s="68"/>
      <c r="C4" s="68"/>
      <c r="D4" s="68"/>
    </row>
    <row r="5" spans="1:4" ht="12.75">
      <c r="A5" s="68"/>
      <c r="B5" s="68"/>
      <c r="C5" s="68"/>
      <c r="D5" s="68"/>
    </row>
    <row r="6" spans="1:4" ht="13.5" thickBot="1">
      <c r="A6" s="68"/>
      <c r="B6" s="68"/>
      <c r="C6" s="68"/>
      <c r="D6" s="68"/>
    </row>
    <row r="7" spans="1:11" ht="12.75" customHeight="1">
      <c r="A7" s="315"/>
      <c r="B7" s="85"/>
      <c r="C7" s="85"/>
      <c r="D7" s="85"/>
      <c r="E7" s="318" t="s">
        <v>120</v>
      </c>
      <c r="F7" s="319"/>
      <c r="G7" s="319"/>
      <c r="H7" s="319"/>
      <c r="I7" s="319"/>
      <c r="J7" s="319"/>
      <c r="K7" s="320"/>
    </row>
    <row r="8" spans="1:11" ht="12.75" customHeight="1">
      <c r="A8" s="316"/>
      <c r="B8" s="86"/>
      <c r="C8" s="86"/>
      <c r="D8" s="86"/>
      <c r="E8" s="72" t="s">
        <v>121</v>
      </c>
      <c r="F8" s="73" t="s">
        <v>103</v>
      </c>
      <c r="G8" s="73" t="s">
        <v>122</v>
      </c>
      <c r="H8" s="73" t="s">
        <v>104</v>
      </c>
      <c r="I8" s="73" t="s">
        <v>123</v>
      </c>
      <c r="J8" s="73" t="s">
        <v>105</v>
      </c>
      <c r="K8" s="135" t="s">
        <v>124</v>
      </c>
    </row>
    <row r="9" spans="1:11" ht="12.75">
      <c r="A9" s="317"/>
      <c r="B9" s="87"/>
      <c r="C9" s="87"/>
      <c r="D9" s="87"/>
      <c r="E9" s="74" t="s">
        <v>106</v>
      </c>
      <c r="F9" s="75" t="s">
        <v>106</v>
      </c>
      <c r="G9" s="76" t="s">
        <v>106</v>
      </c>
      <c r="H9" s="76" t="s">
        <v>106</v>
      </c>
      <c r="I9" s="75" t="s">
        <v>106</v>
      </c>
      <c r="J9" s="76" t="s">
        <v>106</v>
      </c>
      <c r="K9" s="136" t="s">
        <v>106</v>
      </c>
    </row>
    <row r="10" spans="1:11" ht="12.75">
      <c r="A10" s="77"/>
      <c r="B10" s="137" t="s">
        <v>126</v>
      </c>
      <c r="C10" s="137" t="s">
        <v>125</v>
      </c>
      <c r="D10" s="88"/>
      <c r="E10" s="78"/>
      <c r="F10" s="79"/>
      <c r="G10" s="80"/>
      <c r="H10" s="80"/>
      <c r="I10" s="81"/>
      <c r="J10" s="80"/>
      <c r="K10" s="138"/>
    </row>
    <row r="11" spans="1:11" ht="12.75">
      <c r="A11" s="54" t="s">
        <v>167</v>
      </c>
      <c r="B11" s="82">
        <f>H11-F11</f>
        <v>136.098487504066</v>
      </c>
      <c r="C11" s="82">
        <f>J11-H11</f>
        <v>111.391192096635</v>
      </c>
      <c r="D11" s="89"/>
      <c r="E11" s="105">
        <v>331.470962947103</v>
      </c>
      <c r="F11" s="106">
        <v>371.163826400603</v>
      </c>
      <c r="G11" s="107">
        <v>438.944349520543</v>
      </c>
      <c r="H11" s="107">
        <v>507.262313904669</v>
      </c>
      <c r="I11" s="106">
        <v>567.356806904832</v>
      </c>
      <c r="J11" s="107">
        <v>618.653506001304</v>
      </c>
      <c r="K11" s="139">
        <v>648.171572091835</v>
      </c>
    </row>
    <row r="12" spans="1:11" ht="12.75">
      <c r="A12" s="54" t="s">
        <v>168</v>
      </c>
      <c r="B12" s="82">
        <f aca="true" t="shared" si="0" ref="B12:B75">H12-F12</f>
        <v>144.41512452281398</v>
      </c>
      <c r="C12" s="82">
        <f aca="true" t="shared" si="1" ref="C12:C75">J12-H12</f>
        <v>109.00232684966306</v>
      </c>
      <c r="D12" s="90"/>
      <c r="E12" s="108">
        <v>338.647573168515</v>
      </c>
      <c r="F12" s="109">
        <v>385.560898018542</v>
      </c>
      <c r="G12" s="110">
        <v>458.985802581349</v>
      </c>
      <c r="H12" s="110">
        <v>529.976022541356</v>
      </c>
      <c r="I12" s="109">
        <v>590.346246137066</v>
      </c>
      <c r="J12" s="110">
        <v>638.978349391019</v>
      </c>
      <c r="K12" s="140">
        <v>667.05506271587</v>
      </c>
    </row>
    <row r="13" spans="1:11" ht="12.75">
      <c r="A13" s="54" t="s">
        <v>169</v>
      </c>
      <c r="B13" s="82">
        <f t="shared" si="0"/>
        <v>146.31077985820798</v>
      </c>
      <c r="C13" s="82">
        <f t="shared" si="1"/>
        <v>131.71088892928606</v>
      </c>
      <c r="D13" s="90"/>
      <c r="E13" s="108">
        <v>208.91425195419</v>
      </c>
      <c r="F13" s="109">
        <v>256.538320305399</v>
      </c>
      <c r="G13" s="110">
        <v>329.226849663697</v>
      </c>
      <c r="H13" s="110">
        <v>402.849100163607</v>
      </c>
      <c r="I13" s="109">
        <v>473.170932557717</v>
      </c>
      <c r="J13" s="110">
        <v>534.559989092893</v>
      </c>
      <c r="K13" s="140">
        <v>568.404090165424</v>
      </c>
    </row>
    <row r="14" spans="1:11" ht="12.75">
      <c r="A14" s="54" t="s">
        <v>170</v>
      </c>
      <c r="B14" s="82">
        <f t="shared" si="0"/>
        <v>89.393855662607</v>
      </c>
      <c r="C14" s="82">
        <f t="shared" si="1"/>
        <v>93.51088892928601</v>
      </c>
      <c r="D14" s="89"/>
      <c r="E14" s="105">
        <v>305.051099800036</v>
      </c>
      <c r="F14" s="106">
        <v>330.744319214688</v>
      </c>
      <c r="G14" s="107">
        <v>372.550281766951</v>
      </c>
      <c r="H14" s="107">
        <v>420.138174877295</v>
      </c>
      <c r="I14" s="106">
        <v>468.928285766224</v>
      </c>
      <c r="J14" s="107">
        <v>513.649063806581</v>
      </c>
      <c r="K14" s="139">
        <v>541.791001636067</v>
      </c>
    </row>
    <row r="15" spans="1:11" ht="12.75">
      <c r="A15" s="111" t="s">
        <v>171</v>
      </c>
      <c r="B15" s="82">
        <f t="shared" si="0"/>
        <v>128.627085984367</v>
      </c>
      <c r="C15" s="82">
        <f t="shared" si="1"/>
        <v>125.465479003817</v>
      </c>
      <c r="D15" s="90"/>
      <c r="E15" s="108">
        <v>208.701890565352</v>
      </c>
      <c r="F15" s="109">
        <v>241.498945646246</v>
      </c>
      <c r="G15" s="110">
        <v>302.252954008362</v>
      </c>
      <c r="H15" s="110">
        <v>370.126031630613</v>
      </c>
      <c r="I15" s="109">
        <v>437.457280494456</v>
      </c>
      <c r="J15" s="110">
        <v>495.59151063443</v>
      </c>
      <c r="K15" s="140">
        <v>530.462515906199</v>
      </c>
    </row>
    <row r="16" spans="1:11" ht="12.75">
      <c r="A16" s="54" t="s">
        <v>172</v>
      </c>
      <c r="B16" s="82">
        <f t="shared" si="0"/>
        <v>116.16975095437095</v>
      </c>
      <c r="C16" s="82">
        <f t="shared" si="1"/>
        <v>111.90041810579902</v>
      </c>
      <c r="D16" s="89"/>
      <c r="E16" s="108">
        <v>309.672186875114</v>
      </c>
      <c r="F16" s="109">
        <v>344.365260861662</v>
      </c>
      <c r="G16" s="110">
        <v>400.727267769497</v>
      </c>
      <c r="H16" s="110">
        <v>460.535011816033</v>
      </c>
      <c r="I16" s="109">
        <v>519.270150881658</v>
      </c>
      <c r="J16" s="110">
        <v>572.435429921832</v>
      </c>
      <c r="K16" s="140">
        <v>607.370823486639</v>
      </c>
    </row>
    <row r="17" spans="1:11" ht="12.75">
      <c r="A17" s="54" t="s">
        <v>173</v>
      </c>
      <c r="B17" s="82">
        <f t="shared" si="0"/>
        <v>135.775531721505</v>
      </c>
      <c r="C17" s="82">
        <f t="shared" si="1"/>
        <v>110.88729321941497</v>
      </c>
      <c r="D17" s="89"/>
      <c r="E17" s="108">
        <v>320.191910561716</v>
      </c>
      <c r="F17" s="109">
        <v>357.505308125795</v>
      </c>
      <c r="G17" s="110">
        <v>422.000199963643</v>
      </c>
      <c r="H17" s="110">
        <v>493.2808398473</v>
      </c>
      <c r="I17" s="109">
        <v>555.828667514997</v>
      </c>
      <c r="J17" s="110">
        <v>604.168133066715</v>
      </c>
      <c r="K17" s="140">
        <v>631.096836938739</v>
      </c>
    </row>
    <row r="18" spans="1:11" ht="12.75">
      <c r="A18" s="111" t="s">
        <v>174</v>
      </c>
      <c r="B18" s="82">
        <f t="shared" si="0"/>
        <v>124.323213961097</v>
      </c>
      <c r="C18" s="82">
        <f t="shared" si="1"/>
        <v>111.95273586620698</v>
      </c>
      <c r="D18" s="89"/>
      <c r="E18" s="105">
        <v>346.193883675144</v>
      </c>
      <c r="F18" s="106">
        <v>382.44608253045</v>
      </c>
      <c r="G18" s="107">
        <v>442.732066896928</v>
      </c>
      <c r="H18" s="107">
        <v>506.769296491547</v>
      </c>
      <c r="I18" s="106">
        <v>567.857660721596</v>
      </c>
      <c r="J18" s="107">
        <v>618.722032357754</v>
      </c>
      <c r="K18" s="139">
        <v>646.836338847482</v>
      </c>
    </row>
    <row r="19" spans="1:11" ht="12.75">
      <c r="A19" s="54" t="s">
        <v>175</v>
      </c>
      <c r="B19" s="82">
        <f t="shared" si="0"/>
        <v>117.37636793310304</v>
      </c>
      <c r="C19" s="82">
        <f t="shared" si="1"/>
        <v>108.92101636256695</v>
      </c>
      <c r="D19" s="89"/>
      <c r="E19" s="105">
        <v>324.26604253772</v>
      </c>
      <c r="F19" s="106">
        <v>353.308616615161</v>
      </c>
      <c r="G19" s="107">
        <v>409.468874771484</v>
      </c>
      <c r="H19" s="107">
        <v>470.684984548264</v>
      </c>
      <c r="I19" s="106">
        <v>529.522504999091</v>
      </c>
      <c r="J19" s="107">
        <v>579.606000910831</v>
      </c>
      <c r="K19" s="139">
        <v>607.751517905835</v>
      </c>
    </row>
    <row r="20" spans="1:11" ht="12.75">
      <c r="A20" s="112" t="s">
        <v>176</v>
      </c>
      <c r="B20" s="82">
        <f t="shared" si="0"/>
        <v>112.29223777494997</v>
      </c>
      <c r="C20" s="82">
        <f t="shared" si="1"/>
        <v>110.080385384475</v>
      </c>
      <c r="D20" s="90"/>
      <c r="E20" s="108">
        <v>268.94348300309</v>
      </c>
      <c r="F20" s="109">
        <v>301.525631703327</v>
      </c>
      <c r="G20" s="110">
        <v>354.909780039993</v>
      </c>
      <c r="H20" s="110">
        <v>413.817869478277</v>
      </c>
      <c r="I20" s="109">
        <v>472.625504453736</v>
      </c>
      <c r="J20" s="110">
        <v>523.898254862752</v>
      </c>
      <c r="K20" s="140">
        <v>554.147191419743</v>
      </c>
    </row>
    <row r="21" spans="1:11" ht="12.75">
      <c r="A21" s="112" t="s">
        <v>177</v>
      </c>
      <c r="B21" s="82">
        <f t="shared" si="0"/>
        <v>122.62655484674599</v>
      </c>
      <c r="C21" s="82">
        <f t="shared" si="1"/>
        <v>91.93364339343503</v>
      </c>
      <c r="D21" s="89"/>
      <c r="E21" s="105">
        <v>355.324569757371</v>
      </c>
      <c r="F21" s="106">
        <v>384.99808290013</v>
      </c>
      <c r="G21" s="107">
        <v>442.279591801845</v>
      </c>
      <c r="H21" s="107">
        <v>507.624637746876</v>
      </c>
      <c r="I21" s="106">
        <v>560.418845049946</v>
      </c>
      <c r="J21" s="107">
        <v>599.558281140311</v>
      </c>
      <c r="K21" s="139">
        <v>625.583433990075</v>
      </c>
    </row>
    <row r="22" spans="1:11" ht="12.75">
      <c r="A22" s="54" t="s">
        <v>178</v>
      </c>
      <c r="B22" s="82">
        <f t="shared" si="0"/>
        <v>101.45891158639301</v>
      </c>
      <c r="C22" s="82">
        <f t="shared" si="1"/>
        <v>93.39623688327197</v>
      </c>
      <c r="D22" s="89"/>
      <c r="E22" s="108">
        <v>356.88315385455</v>
      </c>
      <c r="F22" s="109">
        <v>387.530309428661</v>
      </c>
      <c r="G22" s="110">
        <v>436.810540209175</v>
      </c>
      <c r="H22" s="110">
        <v>488.989221015054</v>
      </c>
      <c r="I22" s="109">
        <v>540.287090099869</v>
      </c>
      <c r="J22" s="110">
        <v>582.385457898326</v>
      </c>
      <c r="K22" s="140">
        <v>607.692957178289</v>
      </c>
    </row>
    <row r="23" spans="1:11" ht="12.75">
      <c r="A23" s="54" t="s">
        <v>179</v>
      </c>
      <c r="B23" s="82">
        <f t="shared" si="0"/>
        <v>119.283257589529</v>
      </c>
      <c r="C23" s="82">
        <f t="shared" si="1"/>
        <v>115.02490456280697</v>
      </c>
      <c r="D23" s="89"/>
      <c r="E23" s="108">
        <v>364.782930376295</v>
      </c>
      <c r="F23" s="109">
        <v>390.275022723141</v>
      </c>
      <c r="G23" s="110">
        <v>441.541483366661</v>
      </c>
      <c r="H23" s="110">
        <v>509.55828031267</v>
      </c>
      <c r="I23" s="109">
        <v>575.324650063625</v>
      </c>
      <c r="J23" s="110">
        <v>624.583184875477</v>
      </c>
      <c r="K23" s="140">
        <v>649.743519360116</v>
      </c>
    </row>
    <row r="24" spans="1:11" ht="12.75">
      <c r="A24" s="54" t="s">
        <v>180</v>
      </c>
      <c r="B24" s="82">
        <f t="shared" si="0"/>
        <v>160.52888565715295</v>
      </c>
      <c r="C24" s="82">
        <f t="shared" si="1"/>
        <v>135.58712961279804</v>
      </c>
      <c r="D24" s="89"/>
      <c r="E24" s="108">
        <v>234.357700797202</v>
      </c>
      <c r="F24" s="109">
        <v>275.616415197237</v>
      </c>
      <c r="G24" s="110">
        <v>351.424696561838</v>
      </c>
      <c r="H24" s="110">
        <v>436.14530085439</v>
      </c>
      <c r="I24" s="109">
        <v>512.166787856753</v>
      </c>
      <c r="J24" s="110">
        <v>571.732430467188</v>
      </c>
      <c r="K24" s="140">
        <v>602.713633884748</v>
      </c>
    </row>
    <row r="25" spans="1:11" ht="12.75">
      <c r="A25" s="54" t="s">
        <v>181</v>
      </c>
      <c r="B25" s="82">
        <f t="shared" si="0"/>
        <v>138.716269769132</v>
      </c>
      <c r="C25" s="82">
        <f t="shared" si="1"/>
        <v>109.57131430649105</v>
      </c>
      <c r="D25" s="90"/>
      <c r="E25" s="108">
        <v>332.767769496455</v>
      </c>
      <c r="F25" s="109">
        <v>366.531448827486</v>
      </c>
      <c r="G25" s="110">
        <v>432.259680058171</v>
      </c>
      <c r="H25" s="110">
        <v>505.247718596618</v>
      </c>
      <c r="I25" s="109">
        <v>567.059025631704</v>
      </c>
      <c r="J25" s="110">
        <v>614.819032903109</v>
      </c>
      <c r="K25" s="140">
        <v>640.033357571351</v>
      </c>
    </row>
    <row r="26" spans="1:11" ht="12.75">
      <c r="A26" s="111" t="s">
        <v>182</v>
      </c>
      <c r="B26" s="82">
        <f t="shared" si="0"/>
        <v>132.19176065747502</v>
      </c>
      <c r="C26" s="82">
        <f t="shared" si="1"/>
        <v>110.49124326352398</v>
      </c>
      <c r="D26" s="90"/>
      <c r="E26" s="108">
        <v>336.958245010021</v>
      </c>
      <c r="F26" s="109">
        <v>374.293018620357</v>
      </c>
      <c r="G26" s="110">
        <v>437.305933389484</v>
      </c>
      <c r="H26" s="110">
        <v>506.484779277832</v>
      </c>
      <c r="I26" s="109">
        <v>568.524395564443</v>
      </c>
      <c r="J26" s="110">
        <v>616.976022541356</v>
      </c>
      <c r="K26" s="140">
        <v>644.959261952372</v>
      </c>
    </row>
    <row r="27" spans="1:11" ht="12.75">
      <c r="A27" s="54" t="s">
        <v>183</v>
      </c>
      <c r="B27" s="82">
        <f t="shared" si="0"/>
        <v>145.588886861263</v>
      </c>
      <c r="C27" s="82">
        <f t="shared" si="1"/>
        <v>133.41020614811902</v>
      </c>
      <c r="D27" s="91"/>
      <c r="E27" s="108">
        <v>277.40761885356</v>
      </c>
      <c r="F27" s="109">
        <v>317.424468519583</v>
      </c>
      <c r="G27" s="110">
        <v>386.375467178918</v>
      </c>
      <c r="H27" s="110">
        <v>463.013355380846</v>
      </c>
      <c r="I27" s="109">
        <v>535.830878170726</v>
      </c>
      <c r="J27" s="110">
        <v>596.423561528965</v>
      </c>
      <c r="K27" s="140">
        <v>627.735119333172</v>
      </c>
    </row>
    <row r="28" spans="1:11" ht="12.75">
      <c r="A28" s="54" t="s">
        <v>184</v>
      </c>
      <c r="B28" s="82">
        <f t="shared" si="0"/>
        <v>147.88678422105102</v>
      </c>
      <c r="C28" s="82">
        <f t="shared" si="1"/>
        <v>114.97029630976101</v>
      </c>
      <c r="D28" s="91"/>
      <c r="E28" s="105">
        <v>326.105778982445</v>
      </c>
      <c r="F28" s="106">
        <v>367.713270314488</v>
      </c>
      <c r="G28" s="107">
        <v>436.111634248318</v>
      </c>
      <c r="H28" s="107">
        <v>515.600054535539</v>
      </c>
      <c r="I28" s="106">
        <v>582.845028176695</v>
      </c>
      <c r="J28" s="107">
        <v>630.5703508453</v>
      </c>
      <c r="K28" s="139">
        <v>656.518323941101</v>
      </c>
    </row>
    <row r="29" spans="1:11" ht="12.75">
      <c r="A29" s="54" t="s">
        <v>185</v>
      </c>
      <c r="B29" s="82">
        <f t="shared" si="0"/>
        <v>127.10565009183205</v>
      </c>
      <c r="C29" s="82">
        <f t="shared" si="1"/>
        <v>118.95149972732293</v>
      </c>
      <c r="D29" s="89"/>
      <c r="E29" s="108">
        <v>333.770459916379</v>
      </c>
      <c r="F29" s="109">
        <v>370.085678757468</v>
      </c>
      <c r="G29" s="110">
        <v>429.891965097255</v>
      </c>
      <c r="H29" s="110">
        <v>497.1913288493</v>
      </c>
      <c r="I29" s="109">
        <v>561.052226867842</v>
      </c>
      <c r="J29" s="110">
        <v>616.142828576623</v>
      </c>
      <c r="K29" s="140">
        <v>645.676840574441</v>
      </c>
    </row>
    <row r="30" spans="1:11" ht="12.75">
      <c r="A30" s="54" t="s">
        <v>186</v>
      </c>
      <c r="B30" s="82">
        <f t="shared" si="0"/>
        <v>125.73132157789496</v>
      </c>
      <c r="C30" s="82">
        <f t="shared" si="1"/>
        <v>107.29529176513307</v>
      </c>
      <c r="D30" s="89"/>
      <c r="E30" s="108">
        <v>271.218923832031</v>
      </c>
      <c r="F30" s="109">
        <v>303.557807671333</v>
      </c>
      <c r="G30" s="110">
        <v>364.651004220546</v>
      </c>
      <c r="H30" s="110">
        <v>429.289129249228</v>
      </c>
      <c r="I30" s="109">
        <v>487.937047809489</v>
      </c>
      <c r="J30" s="110">
        <v>536.584421014361</v>
      </c>
      <c r="K30" s="140">
        <v>564.492037811307</v>
      </c>
    </row>
    <row r="31" spans="1:11" ht="12.75">
      <c r="A31" s="54" t="s">
        <v>187</v>
      </c>
      <c r="B31" s="82">
        <f t="shared" si="0"/>
        <v>116.96320088550101</v>
      </c>
      <c r="C31" s="82">
        <f t="shared" si="1"/>
        <v>99.48475077355403</v>
      </c>
      <c r="D31" s="89"/>
      <c r="E31" s="105">
        <v>349.772495909834</v>
      </c>
      <c r="F31" s="106">
        <v>382.742650049725</v>
      </c>
      <c r="G31" s="107">
        <v>439.989014443037</v>
      </c>
      <c r="H31" s="107">
        <v>499.705850935226</v>
      </c>
      <c r="I31" s="106">
        <v>554.441059414047</v>
      </c>
      <c r="J31" s="107">
        <v>599.19060170878</v>
      </c>
      <c r="K31" s="139">
        <v>623.863328725647</v>
      </c>
    </row>
    <row r="32" spans="1:11" ht="12.75">
      <c r="A32" s="54" t="s">
        <v>188</v>
      </c>
      <c r="B32" s="82">
        <f t="shared" si="0"/>
        <v>138.89353849065003</v>
      </c>
      <c r="C32" s="82">
        <f t="shared" si="1"/>
        <v>115.10878835901394</v>
      </c>
      <c r="D32" s="89"/>
      <c r="E32" s="105">
        <v>356.53232139611</v>
      </c>
      <c r="F32" s="106">
        <v>393.575186329758</v>
      </c>
      <c r="G32" s="107">
        <v>459.646673072856</v>
      </c>
      <c r="H32" s="107">
        <v>532.468724820408</v>
      </c>
      <c r="I32" s="106">
        <v>596.787220505363</v>
      </c>
      <c r="J32" s="107">
        <v>647.577513179422</v>
      </c>
      <c r="K32" s="139">
        <v>676.192237774949</v>
      </c>
    </row>
    <row r="33" spans="1:11" ht="12.75">
      <c r="A33" s="54" t="s">
        <v>189</v>
      </c>
      <c r="B33" s="82">
        <f t="shared" si="0"/>
        <v>133.48183966551602</v>
      </c>
      <c r="C33" s="82">
        <f t="shared" si="1"/>
        <v>118.227340483548</v>
      </c>
      <c r="D33" s="90"/>
      <c r="E33" s="108">
        <v>326.234739138338</v>
      </c>
      <c r="F33" s="109">
        <v>368.482875840756</v>
      </c>
      <c r="G33" s="110">
        <v>436.502145064534</v>
      </c>
      <c r="H33" s="110">
        <v>501.964715506272</v>
      </c>
      <c r="I33" s="109">
        <v>565.179149245592</v>
      </c>
      <c r="J33" s="110">
        <v>620.19205598982</v>
      </c>
      <c r="K33" s="140">
        <v>650.863243046719</v>
      </c>
    </row>
    <row r="34" spans="1:11" ht="12.75">
      <c r="A34" s="54" t="s">
        <v>190</v>
      </c>
      <c r="B34" s="82">
        <f t="shared" si="0"/>
        <v>134.913084889032</v>
      </c>
      <c r="C34" s="82">
        <f t="shared" si="1"/>
        <v>120.08975711527899</v>
      </c>
      <c r="D34" s="89"/>
      <c r="E34" s="105">
        <v>212.474441010725</v>
      </c>
      <c r="F34" s="106">
        <v>254.039138338484</v>
      </c>
      <c r="G34" s="107">
        <v>318.74850018278</v>
      </c>
      <c r="H34" s="107">
        <v>388.952223227516</v>
      </c>
      <c r="I34" s="106">
        <v>457.513852026904</v>
      </c>
      <c r="J34" s="107">
        <v>509.041980342795</v>
      </c>
      <c r="K34" s="139">
        <v>538.089980776741</v>
      </c>
    </row>
    <row r="35" spans="1:11" ht="12.75">
      <c r="A35" s="54" t="s">
        <v>191</v>
      </c>
      <c r="B35" s="82">
        <f t="shared" si="0"/>
        <v>109.01503652910196</v>
      </c>
      <c r="C35" s="82">
        <f t="shared" si="1"/>
        <v>96.48656180652404</v>
      </c>
      <c r="D35" s="91"/>
      <c r="E35" s="108">
        <v>347.86858752954</v>
      </c>
      <c r="F35" s="109">
        <v>378.966497000545</v>
      </c>
      <c r="G35" s="110">
        <v>428.663333461485</v>
      </c>
      <c r="H35" s="110">
        <v>487.981533529647</v>
      </c>
      <c r="I35" s="109">
        <v>540.778926445236</v>
      </c>
      <c r="J35" s="110">
        <v>584.468095336171</v>
      </c>
      <c r="K35" s="140">
        <v>610.086184330121</v>
      </c>
    </row>
    <row r="36" spans="1:11" ht="12.75">
      <c r="A36" s="54" t="s">
        <v>192</v>
      </c>
      <c r="B36" s="82">
        <f t="shared" si="0"/>
        <v>115.90401745137302</v>
      </c>
      <c r="C36" s="82">
        <f t="shared" si="1"/>
        <v>128.028540265407</v>
      </c>
      <c r="D36" s="90"/>
      <c r="E36" s="108">
        <v>262.152972186875</v>
      </c>
      <c r="F36" s="109">
        <v>292.686875113615</v>
      </c>
      <c r="G36" s="110">
        <v>347.51625159062</v>
      </c>
      <c r="H36" s="110">
        <v>408.590892564988</v>
      </c>
      <c r="I36" s="109">
        <v>474.400563533903</v>
      </c>
      <c r="J36" s="110">
        <v>536.619432830395</v>
      </c>
      <c r="K36" s="140">
        <v>571.776676967824</v>
      </c>
    </row>
    <row r="37" spans="1:11" ht="12.75">
      <c r="A37" s="54" t="s">
        <v>193</v>
      </c>
      <c r="B37" s="82">
        <f t="shared" si="0"/>
        <v>122.018271183639</v>
      </c>
      <c r="C37" s="82">
        <f t="shared" si="1"/>
        <v>105.13717505908</v>
      </c>
      <c r="D37" s="91"/>
      <c r="E37" s="108">
        <v>327.164679149246</v>
      </c>
      <c r="F37" s="109">
        <v>358.648680279731</v>
      </c>
      <c r="G37" s="110">
        <v>416.170678058535</v>
      </c>
      <c r="H37" s="110">
        <v>480.66695146337</v>
      </c>
      <c r="I37" s="109">
        <v>538.998382112343</v>
      </c>
      <c r="J37" s="110">
        <v>585.80412652245</v>
      </c>
      <c r="K37" s="140">
        <v>610.696919549037</v>
      </c>
    </row>
    <row r="38" spans="1:11" ht="12.75">
      <c r="A38" s="112" t="s">
        <v>194</v>
      </c>
      <c r="B38" s="82">
        <f t="shared" si="0"/>
        <v>161.17118327318298</v>
      </c>
      <c r="C38" s="82">
        <f t="shared" si="1"/>
        <v>128.31957825849804</v>
      </c>
      <c r="D38" s="91"/>
      <c r="E38" s="105">
        <v>276.819650972551</v>
      </c>
      <c r="F38" s="106">
        <v>321.775499148195</v>
      </c>
      <c r="G38" s="107">
        <v>401.328831121615</v>
      </c>
      <c r="H38" s="107">
        <v>482.946682421378</v>
      </c>
      <c r="I38" s="106">
        <v>554.210379930922</v>
      </c>
      <c r="J38" s="107">
        <v>611.266260679876</v>
      </c>
      <c r="K38" s="139">
        <v>643.032375931649</v>
      </c>
    </row>
    <row r="39" spans="1:11" ht="12.75">
      <c r="A39" s="54" t="s">
        <v>195</v>
      </c>
      <c r="B39" s="82">
        <f t="shared" si="0"/>
        <v>112.02163243046704</v>
      </c>
      <c r="C39" s="82">
        <f t="shared" si="1"/>
        <v>125.92408652972199</v>
      </c>
      <c r="D39" s="91"/>
      <c r="E39" s="105">
        <v>244.503926558808</v>
      </c>
      <c r="F39" s="106">
        <v>274.831503363025</v>
      </c>
      <c r="G39" s="107">
        <v>327.19351027086</v>
      </c>
      <c r="H39" s="107">
        <v>386.853135793492</v>
      </c>
      <c r="I39" s="106">
        <v>451.777913106708</v>
      </c>
      <c r="J39" s="107">
        <v>512.777222323214</v>
      </c>
      <c r="K39" s="139">
        <v>545.34421014361</v>
      </c>
    </row>
    <row r="40" spans="1:11" ht="12.75">
      <c r="A40" s="54" t="s">
        <v>196</v>
      </c>
      <c r="B40" s="82">
        <f t="shared" si="0"/>
        <v>122.43497545900703</v>
      </c>
      <c r="C40" s="82">
        <f t="shared" si="1"/>
        <v>133.37851299763798</v>
      </c>
      <c r="D40" s="91"/>
      <c r="E40" s="108">
        <v>208.740901654245</v>
      </c>
      <c r="F40" s="109">
        <v>245.831139792765</v>
      </c>
      <c r="G40" s="110">
        <v>304.479603708417</v>
      </c>
      <c r="H40" s="110">
        <v>368.266115251772</v>
      </c>
      <c r="I40" s="109">
        <v>435.743446646064</v>
      </c>
      <c r="J40" s="110">
        <v>501.64462824941</v>
      </c>
      <c r="K40" s="140">
        <v>539.522395928013</v>
      </c>
    </row>
    <row r="41" spans="1:11" ht="12.75">
      <c r="A41" s="112" t="s">
        <v>197</v>
      </c>
      <c r="B41" s="82">
        <f t="shared" si="0"/>
        <v>120.62233638216202</v>
      </c>
      <c r="C41" s="82">
        <f t="shared" si="1"/>
        <v>116.92769678118697</v>
      </c>
      <c r="D41" s="89"/>
      <c r="E41" s="105">
        <v>253.969208650916</v>
      </c>
      <c r="F41" s="106">
        <v>288.130620215264</v>
      </c>
      <c r="G41" s="107">
        <v>345.164219458446</v>
      </c>
      <c r="H41" s="107">
        <v>408.752956597426</v>
      </c>
      <c r="I41" s="106">
        <v>472.864262235023</v>
      </c>
      <c r="J41" s="107">
        <v>525.680653378613</v>
      </c>
      <c r="K41" s="139">
        <v>558.022897489062</v>
      </c>
    </row>
    <row r="42" spans="1:11" ht="12.75">
      <c r="A42" s="54" t="s">
        <v>198</v>
      </c>
      <c r="B42" s="82">
        <f t="shared" si="0"/>
        <v>123.05678967460295</v>
      </c>
      <c r="C42" s="82">
        <f t="shared" si="1"/>
        <v>99.81988729322006</v>
      </c>
      <c r="D42" s="89"/>
      <c r="E42" s="108">
        <v>382.315197236866</v>
      </c>
      <c r="F42" s="109">
        <v>419.345409925469</v>
      </c>
      <c r="G42" s="110">
        <v>480.82437738593</v>
      </c>
      <c r="H42" s="110">
        <v>542.402199600072</v>
      </c>
      <c r="I42" s="109">
        <v>597.323922923105</v>
      </c>
      <c r="J42" s="110">
        <v>642.222086893292</v>
      </c>
      <c r="K42" s="140">
        <v>666.116433375749</v>
      </c>
    </row>
    <row r="43" spans="1:11" ht="12.75">
      <c r="A43" s="54" t="s">
        <v>199</v>
      </c>
      <c r="B43" s="82">
        <f t="shared" si="0"/>
        <v>147.96668193961102</v>
      </c>
      <c r="C43" s="82">
        <f t="shared" si="1"/>
        <v>120.40078481884194</v>
      </c>
      <c r="D43" s="91"/>
      <c r="E43" s="108">
        <v>288.246529534122</v>
      </c>
      <c r="F43" s="109">
        <v>332.080909403313</v>
      </c>
      <c r="G43" s="110">
        <v>403.380176004819</v>
      </c>
      <c r="H43" s="110">
        <v>480.047591342924</v>
      </c>
      <c r="I43" s="109">
        <v>546.66489574744</v>
      </c>
      <c r="J43" s="110">
        <v>600.448376161766</v>
      </c>
      <c r="K43" s="140">
        <v>630.084366333523</v>
      </c>
    </row>
    <row r="44" spans="1:11" ht="12.75">
      <c r="A44" s="54" t="s">
        <v>200</v>
      </c>
      <c r="B44" s="82">
        <f t="shared" si="0"/>
        <v>141.59080167242297</v>
      </c>
      <c r="C44" s="82">
        <f t="shared" si="1"/>
        <v>120.39319751582798</v>
      </c>
      <c r="D44" s="91"/>
      <c r="E44" s="102">
        <v>299.016309274167</v>
      </c>
      <c r="F44" s="103">
        <v>334.194491910562</v>
      </c>
      <c r="G44" s="104">
        <v>398.859680058171</v>
      </c>
      <c r="H44" s="104">
        <v>475.785293582985</v>
      </c>
      <c r="I44" s="103">
        <v>545.215360843483</v>
      </c>
      <c r="J44" s="104">
        <v>596.178491098813</v>
      </c>
      <c r="K44" s="141">
        <v>624.552150546312</v>
      </c>
    </row>
    <row r="45" spans="1:11" ht="12.75">
      <c r="A45" s="112" t="s">
        <v>201</v>
      </c>
      <c r="B45" s="82">
        <f t="shared" si="0"/>
        <v>110.37676786038901</v>
      </c>
      <c r="C45" s="82">
        <f t="shared" si="1"/>
        <v>103.10587165969804</v>
      </c>
      <c r="D45" s="89"/>
      <c r="E45" s="102">
        <v>325.3812579531</v>
      </c>
      <c r="F45" s="103">
        <v>355.632921287039</v>
      </c>
      <c r="G45" s="104">
        <v>408.99187420469</v>
      </c>
      <c r="H45" s="104">
        <v>466.009689147428</v>
      </c>
      <c r="I45" s="103">
        <v>521.672186875114</v>
      </c>
      <c r="J45" s="104">
        <v>569.115560807126</v>
      </c>
      <c r="K45" s="141">
        <v>595.509343755681</v>
      </c>
    </row>
    <row r="46" spans="1:11" ht="12.75">
      <c r="A46" s="112" t="s">
        <v>202</v>
      </c>
      <c r="B46" s="82">
        <f t="shared" si="0"/>
        <v>122.03013261109001</v>
      </c>
      <c r="C46" s="82">
        <f t="shared" si="1"/>
        <v>129.161570623523</v>
      </c>
      <c r="D46" s="90"/>
      <c r="E46" s="102">
        <v>155.137229594619</v>
      </c>
      <c r="F46" s="103">
        <v>190.268304036792</v>
      </c>
      <c r="G46" s="104">
        <v>248.670114524632</v>
      </c>
      <c r="H46" s="104">
        <v>312.298436647882</v>
      </c>
      <c r="I46" s="103">
        <v>377.097662656992</v>
      </c>
      <c r="J46" s="104">
        <v>441.460007271405</v>
      </c>
      <c r="K46" s="141">
        <v>483.248845664425</v>
      </c>
    </row>
    <row r="47" spans="1:11" ht="12.75">
      <c r="A47" s="111" t="s">
        <v>203</v>
      </c>
      <c r="B47" s="82">
        <f t="shared" si="0"/>
        <v>131.69403428342702</v>
      </c>
      <c r="C47" s="82">
        <f t="shared" si="1"/>
        <v>123.770150881657</v>
      </c>
      <c r="D47" s="90"/>
      <c r="E47" s="108">
        <v>257.496691510635</v>
      </c>
      <c r="F47" s="109">
        <v>296.700893911447</v>
      </c>
      <c r="G47" s="110">
        <v>359.032194146519</v>
      </c>
      <c r="H47" s="110">
        <v>428.394928194874</v>
      </c>
      <c r="I47" s="109">
        <v>494.715633521178</v>
      </c>
      <c r="J47" s="110">
        <v>552.165079076531</v>
      </c>
      <c r="K47" s="140">
        <v>584.267230720283</v>
      </c>
    </row>
    <row r="48" spans="1:11" ht="12.75">
      <c r="A48" s="111" t="s">
        <v>204</v>
      </c>
      <c r="B48" s="82">
        <f t="shared" si="0"/>
        <v>121.68831121614198</v>
      </c>
      <c r="C48" s="82">
        <f t="shared" si="1"/>
        <v>98.00876204326505</v>
      </c>
      <c r="D48" s="91"/>
      <c r="E48" s="105">
        <v>342.7812579531</v>
      </c>
      <c r="F48" s="106">
        <v>380.127085984367</v>
      </c>
      <c r="G48" s="107">
        <v>439.287311397927</v>
      </c>
      <c r="H48" s="107">
        <v>501.815397200509</v>
      </c>
      <c r="I48" s="106">
        <v>555.371368842029</v>
      </c>
      <c r="J48" s="107">
        <v>599.824159243774</v>
      </c>
      <c r="K48" s="139">
        <v>626.680330848936</v>
      </c>
    </row>
    <row r="49" spans="1:11" ht="12.75">
      <c r="A49" s="112" t="s">
        <v>205</v>
      </c>
      <c r="B49" s="82">
        <f t="shared" si="0"/>
        <v>122.79850936193395</v>
      </c>
      <c r="C49" s="82">
        <f t="shared" si="1"/>
        <v>108.03890201781405</v>
      </c>
      <c r="D49" s="91"/>
      <c r="E49" s="108">
        <v>368.147191419742</v>
      </c>
      <c r="F49" s="109">
        <v>405.849863661153</v>
      </c>
      <c r="G49" s="110">
        <v>464.272930914656</v>
      </c>
      <c r="H49" s="110">
        <v>528.648373023087</v>
      </c>
      <c r="I49" s="109">
        <v>588.492183239411</v>
      </c>
      <c r="J49" s="110">
        <v>636.687275040901</v>
      </c>
      <c r="K49" s="140">
        <v>663.647848159574</v>
      </c>
    </row>
    <row r="50" spans="1:11" ht="12.75">
      <c r="A50" s="111" t="s">
        <v>206</v>
      </c>
      <c r="B50" s="82">
        <f t="shared" si="0"/>
        <v>122.10150881657898</v>
      </c>
      <c r="C50" s="82">
        <f t="shared" si="1"/>
        <v>108.08718414833595</v>
      </c>
      <c r="D50" s="90"/>
      <c r="E50" s="108">
        <v>346.485457189602</v>
      </c>
      <c r="F50" s="109">
        <v>382.361297945828</v>
      </c>
      <c r="G50" s="110">
        <v>441.234084711871</v>
      </c>
      <c r="H50" s="110">
        <v>504.462806762407</v>
      </c>
      <c r="I50" s="109">
        <v>564.597909471005</v>
      </c>
      <c r="J50" s="110">
        <v>612.549990910743</v>
      </c>
      <c r="K50" s="140">
        <v>639.776131612434</v>
      </c>
    </row>
    <row r="51" spans="1:11" ht="12.75">
      <c r="A51" s="111" t="s">
        <v>207</v>
      </c>
      <c r="B51" s="82">
        <f t="shared" si="0"/>
        <v>120.78578440283701</v>
      </c>
      <c r="C51" s="82">
        <f t="shared" si="1"/>
        <v>105.63935609725593</v>
      </c>
      <c r="D51" s="91"/>
      <c r="E51" s="108">
        <v>338.428922014179</v>
      </c>
      <c r="F51" s="109">
        <v>372.617796764224</v>
      </c>
      <c r="G51" s="110">
        <v>431.885311761498</v>
      </c>
      <c r="H51" s="110">
        <v>493.403581167061</v>
      </c>
      <c r="I51" s="109">
        <v>551.281047977833</v>
      </c>
      <c r="J51" s="110">
        <v>599.042937264317</v>
      </c>
      <c r="K51" s="140">
        <v>624.177913106707</v>
      </c>
    </row>
    <row r="52" spans="1:11" ht="12.75">
      <c r="A52" s="112" t="s">
        <v>208</v>
      </c>
      <c r="B52" s="82">
        <f t="shared" si="0"/>
        <v>124.17596800581697</v>
      </c>
      <c r="C52" s="82">
        <f t="shared" si="1"/>
        <v>100.08456644246502</v>
      </c>
      <c r="D52" s="90"/>
      <c r="E52" s="108">
        <v>326.309925468097</v>
      </c>
      <c r="F52" s="109">
        <v>363.785075440829</v>
      </c>
      <c r="G52" s="110">
        <v>425.609980003636</v>
      </c>
      <c r="H52" s="110">
        <v>487.961043446646</v>
      </c>
      <c r="I52" s="109">
        <v>542.561079803672</v>
      </c>
      <c r="J52" s="110">
        <v>588.045609889111</v>
      </c>
      <c r="K52" s="140">
        <v>613.363043083076</v>
      </c>
    </row>
    <row r="53" spans="1:11" ht="12.75">
      <c r="A53" s="111" t="s">
        <v>209</v>
      </c>
      <c r="B53" s="82">
        <f t="shared" si="0"/>
        <v>115.02065079076499</v>
      </c>
      <c r="C53" s="82">
        <f t="shared" si="1"/>
        <v>101.853117614979</v>
      </c>
      <c r="D53" s="91"/>
      <c r="E53" s="105">
        <v>280.576204326486</v>
      </c>
      <c r="F53" s="106">
        <v>314.107744046537</v>
      </c>
      <c r="G53" s="107">
        <v>369.826776949645</v>
      </c>
      <c r="H53" s="107">
        <v>429.128394837302</v>
      </c>
      <c r="I53" s="106">
        <v>484.711561534266</v>
      </c>
      <c r="J53" s="107">
        <v>530.981512452281</v>
      </c>
      <c r="K53" s="139">
        <v>557.037647700418</v>
      </c>
    </row>
    <row r="54" spans="1:11" ht="12.75">
      <c r="A54" s="111" t="s">
        <v>210</v>
      </c>
      <c r="B54" s="82">
        <f t="shared" si="0"/>
        <v>132.595382657698</v>
      </c>
      <c r="C54" s="82">
        <f t="shared" si="1"/>
        <v>113.78054899109299</v>
      </c>
      <c r="D54" s="91"/>
      <c r="E54" s="108">
        <v>318.474550081803</v>
      </c>
      <c r="F54" s="109">
        <v>355.086002544992</v>
      </c>
      <c r="G54" s="110">
        <v>420.198745682603</v>
      </c>
      <c r="H54" s="110">
        <v>487.68138520269</v>
      </c>
      <c r="I54" s="109">
        <v>549.681696271307</v>
      </c>
      <c r="J54" s="110">
        <v>601.461934193783</v>
      </c>
      <c r="K54" s="140">
        <v>629.749990910743</v>
      </c>
    </row>
    <row r="55" spans="1:11" ht="12.75">
      <c r="A55" s="111" t="s">
        <v>211</v>
      </c>
      <c r="B55" s="82">
        <f t="shared" si="0"/>
        <v>130.41130703508497</v>
      </c>
      <c r="C55" s="82">
        <f t="shared" si="1"/>
        <v>106.23886566078801</v>
      </c>
      <c r="D55" s="91"/>
      <c r="E55" s="108">
        <v>332.327449554626</v>
      </c>
      <c r="F55" s="109">
        <v>370.567514997273</v>
      </c>
      <c r="G55" s="110">
        <v>434.562206871478</v>
      </c>
      <c r="H55" s="110">
        <v>500.978822032358</v>
      </c>
      <c r="I55" s="109">
        <v>559.262443192147</v>
      </c>
      <c r="J55" s="110">
        <v>607.217687693146</v>
      </c>
      <c r="K55" s="140">
        <v>631.831321577895</v>
      </c>
    </row>
    <row r="56" spans="1:11" ht="12.75">
      <c r="A56" s="111" t="s">
        <v>212</v>
      </c>
      <c r="B56" s="82">
        <f t="shared" si="0"/>
        <v>110.03682966733294</v>
      </c>
      <c r="C56" s="82">
        <f t="shared" si="1"/>
        <v>90.39407380476302</v>
      </c>
      <c r="D56" s="90"/>
      <c r="E56" s="108">
        <v>400.446555171787</v>
      </c>
      <c r="F56" s="109">
        <v>434.797218687511</v>
      </c>
      <c r="G56" s="110">
        <v>490.405071805126</v>
      </c>
      <c r="H56" s="110">
        <v>544.834048354844</v>
      </c>
      <c r="I56" s="109">
        <v>595.063024904562</v>
      </c>
      <c r="J56" s="110">
        <v>635.228122159607</v>
      </c>
      <c r="K56" s="140">
        <v>658.238120341756</v>
      </c>
    </row>
    <row r="57" spans="1:11" ht="12.75">
      <c r="A57" s="111" t="s">
        <v>213</v>
      </c>
      <c r="B57" s="82">
        <f t="shared" si="0"/>
        <v>122.48809307398699</v>
      </c>
      <c r="C57" s="82">
        <f t="shared" si="1"/>
        <v>118.96535175422599</v>
      </c>
      <c r="D57" s="91"/>
      <c r="E57" s="108">
        <v>324.824995455372</v>
      </c>
      <c r="F57" s="109">
        <v>356.647609525541</v>
      </c>
      <c r="G57" s="110">
        <v>413.485493546628</v>
      </c>
      <c r="H57" s="110">
        <v>479.135702599528</v>
      </c>
      <c r="I57" s="109">
        <v>544.796746046173</v>
      </c>
      <c r="J57" s="110">
        <v>598.101054353754</v>
      </c>
      <c r="K57" s="140">
        <v>626.514470096346</v>
      </c>
    </row>
    <row r="58" spans="1:11" ht="12.75">
      <c r="A58" s="111" t="s">
        <v>214</v>
      </c>
      <c r="B58" s="82">
        <f t="shared" si="0"/>
        <v>121.192365024541</v>
      </c>
      <c r="C58" s="82">
        <f t="shared" si="1"/>
        <v>114.24417378658399</v>
      </c>
      <c r="D58" s="91"/>
      <c r="E58" s="108">
        <v>323.978640247228</v>
      </c>
      <c r="F58" s="109">
        <v>358.429903653881</v>
      </c>
      <c r="G58" s="110">
        <v>416.120396291583</v>
      </c>
      <c r="H58" s="110">
        <v>479.622268678422</v>
      </c>
      <c r="I58" s="109">
        <v>542.518360298128</v>
      </c>
      <c r="J58" s="110">
        <v>593.866442465006</v>
      </c>
      <c r="K58" s="140">
        <v>621.043101254317</v>
      </c>
    </row>
    <row r="59" spans="1:11" ht="12.75">
      <c r="A59" s="111" t="s">
        <v>215</v>
      </c>
      <c r="B59" s="82">
        <f t="shared" si="0"/>
        <v>123.02328513116697</v>
      </c>
      <c r="C59" s="82">
        <f t="shared" si="1"/>
        <v>93.31081621523401</v>
      </c>
      <c r="D59" s="89"/>
      <c r="E59" s="108">
        <v>379.896836938738</v>
      </c>
      <c r="F59" s="109">
        <v>417.997383838111</v>
      </c>
      <c r="G59" s="110">
        <v>482.192092346846</v>
      </c>
      <c r="H59" s="110">
        <v>541.020668969278</v>
      </c>
      <c r="I59" s="109">
        <v>591.752644973641</v>
      </c>
      <c r="J59" s="110">
        <v>634.331485184512</v>
      </c>
      <c r="K59" s="140">
        <v>658.62110525359</v>
      </c>
    </row>
    <row r="60" spans="1:11" ht="12.75">
      <c r="A60" s="111" t="s">
        <v>216</v>
      </c>
      <c r="B60" s="82">
        <f t="shared" si="0"/>
        <v>114.22970369023801</v>
      </c>
      <c r="C60" s="82">
        <f t="shared" si="1"/>
        <v>102.67242799060898</v>
      </c>
      <c r="D60" s="91"/>
      <c r="E60" s="108">
        <v>257.55937102345</v>
      </c>
      <c r="F60" s="109">
        <v>293.00648972914</v>
      </c>
      <c r="G60" s="110">
        <v>348.037138702054</v>
      </c>
      <c r="H60" s="110">
        <v>407.236193419378</v>
      </c>
      <c r="I60" s="109">
        <v>462.453026722414</v>
      </c>
      <c r="J60" s="110">
        <v>509.908621409987</v>
      </c>
      <c r="K60" s="140">
        <v>538.152863115797</v>
      </c>
    </row>
    <row r="61" spans="1:11" ht="12.75">
      <c r="A61" s="111" t="s">
        <v>217</v>
      </c>
      <c r="B61" s="82">
        <f t="shared" si="0"/>
        <v>111.74226025815898</v>
      </c>
      <c r="C61" s="82">
        <f t="shared" si="1"/>
        <v>100.59069393480502</v>
      </c>
      <c r="D61" s="90"/>
      <c r="E61" s="108">
        <v>358.519967214217</v>
      </c>
      <c r="F61" s="109">
        <v>392.248992431217</v>
      </c>
      <c r="G61" s="110">
        <v>445.928784825775</v>
      </c>
      <c r="H61" s="110">
        <v>503.991252689376</v>
      </c>
      <c r="I61" s="109">
        <v>558.808163929058</v>
      </c>
      <c r="J61" s="110">
        <v>604.581946624181</v>
      </c>
      <c r="K61" s="140">
        <v>632.631176149791</v>
      </c>
    </row>
    <row r="62" spans="1:11" ht="12.75">
      <c r="A62" s="111" t="s">
        <v>218</v>
      </c>
      <c r="B62" s="82">
        <f t="shared" si="0"/>
        <v>127.77543547387802</v>
      </c>
      <c r="C62" s="82">
        <f t="shared" si="1"/>
        <v>103.33695691692401</v>
      </c>
      <c r="D62" s="90"/>
      <c r="E62" s="108">
        <v>243.107016906017</v>
      </c>
      <c r="F62" s="109">
        <v>284.111039712452</v>
      </c>
      <c r="G62" s="110">
        <v>349.989656426104</v>
      </c>
      <c r="H62" s="110">
        <v>411.88647518633</v>
      </c>
      <c r="I62" s="109">
        <v>467.571405199055</v>
      </c>
      <c r="J62" s="110">
        <v>515.223432103254</v>
      </c>
      <c r="K62" s="140">
        <v>542.360763551587</v>
      </c>
    </row>
    <row r="63" spans="1:11" ht="12.75">
      <c r="A63" s="112" t="s">
        <v>219</v>
      </c>
      <c r="B63" s="82">
        <f t="shared" si="0"/>
        <v>136.61973525598802</v>
      </c>
      <c r="C63" s="82">
        <f t="shared" si="1"/>
        <v>164.06863347703103</v>
      </c>
      <c r="D63" s="90"/>
      <c r="E63" s="108">
        <v>196.025703917946</v>
      </c>
      <c r="F63" s="109">
        <v>227.986981414355</v>
      </c>
      <c r="G63" s="110">
        <v>287.622685221759</v>
      </c>
      <c r="H63" s="110">
        <v>364.606716670343</v>
      </c>
      <c r="I63" s="109">
        <v>450.11715566471</v>
      </c>
      <c r="J63" s="110">
        <v>528.675350147374</v>
      </c>
      <c r="K63" s="140">
        <v>572.887450956371</v>
      </c>
    </row>
    <row r="64" spans="1:11" ht="12.75">
      <c r="A64" s="112" t="s">
        <v>220</v>
      </c>
      <c r="B64" s="82">
        <f t="shared" si="0"/>
        <v>129.58139837727998</v>
      </c>
      <c r="C64" s="82">
        <f t="shared" si="1"/>
        <v>107.50999181979404</v>
      </c>
      <c r="D64" s="91"/>
      <c r="E64" s="108">
        <v>329.634253199746</v>
      </c>
      <c r="F64" s="109">
        <v>373.437768137774</v>
      </c>
      <c r="G64" s="110">
        <v>435.45542628613</v>
      </c>
      <c r="H64" s="110">
        <v>503.019166515054</v>
      </c>
      <c r="I64" s="109">
        <v>562.449863661152</v>
      </c>
      <c r="J64" s="110">
        <v>610.529158334848</v>
      </c>
      <c r="K64" s="140">
        <v>638.261825122705</v>
      </c>
    </row>
    <row r="65" spans="1:11" ht="12.75">
      <c r="A65" s="111" t="s">
        <v>221</v>
      </c>
      <c r="B65" s="82">
        <f t="shared" si="0"/>
        <v>108.89907289583698</v>
      </c>
      <c r="C65" s="82">
        <f t="shared" si="1"/>
        <v>104.76560625340898</v>
      </c>
      <c r="D65" s="91"/>
      <c r="E65" s="102">
        <v>310.293455735321</v>
      </c>
      <c r="F65" s="103">
        <v>341.983584802763</v>
      </c>
      <c r="G65" s="104">
        <v>393.265242683149</v>
      </c>
      <c r="H65" s="104">
        <v>450.8826576986</v>
      </c>
      <c r="I65" s="103">
        <v>506.093855662607</v>
      </c>
      <c r="J65" s="104">
        <v>555.648263952009</v>
      </c>
      <c r="K65" s="141">
        <v>584.199291037993</v>
      </c>
    </row>
    <row r="66" spans="1:11" ht="12.75">
      <c r="A66" s="111" t="s">
        <v>222</v>
      </c>
      <c r="B66" s="82">
        <f t="shared" si="0"/>
        <v>129.24362843119405</v>
      </c>
      <c r="C66" s="82">
        <f t="shared" si="1"/>
        <v>123.34011997818601</v>
      </c>
      <c r="D66" s="89"/>
      <c r="E66" s="102">
        <v>338.965297218688</v>
      </c>
      <c r="F66" s="103">
        <v>372.231830576259</v>
      </c>
      <c r="G66" s="104">
        <v>433.13068532994</v>
      </c>
      <c r="H66" s="104">
        <v>501.475459007453</v>
      </c>
      <c r="I66" s="103">
        <v>568.992928558444</v>
      </c>
      <c r="J66" s="104">
        <v>624.815578985639</v>
      </c>
      <c r="K66" s="141">
        <v>655.97507725868</v>
      </c>
    </row>
    <row r="67" spans="1:11" ht="12.75">
      <c r="A67" s="112" t="s">
        <v>223</v>
      </c>
      <c r="B67" s="82">
        <f t="shared" si="0"/>
        <v>99.48987456826</v>
      </c>
      <c r="C67" s="82">
        <f t="shared" si="1"/>
        <v>95.47893110343603</v>
      </c>
      <c r="D67" s="91"/>
      <c r="E67" s="102">
        <v>234.715851663334</v>
      </c>
      <c r="F67" s="103">
        <v>263.08538447555</v>
      </c>
      <c r="G67" s="104">
        <v>310.86749681876</v>
      </c>
      <c r="H67" s="104">
        <v>362.57525904381</v>
      </c>
      <c r="I67" s="103">
        <v>412.638483912016</v>
      </c>
      <c r="J67" s="104">
        <v>458.054190147246</v>
      </c>
      <c r="K67" s="141">
        <v>485.464775317352</v>
      </c>
    </row>
    <row r="68" spans="1:11" ht="12.75">
      <c r="A68" s="112" t="s">
        <v>224</v>
      </c>
      <c r="B68" s="82">
        <f t="shared" si="0"/>
        <v>152.805126340666</v>
      </c>
      <c r="C68" s="82">
        <f t="shared" si="1"/>
        <v>119.49347391383293</v>
      </c>
      <c r="D68" s="91"/>
      <c r="E68" s="102">
        <v>304.503017633158</v>
      </c>
      <c r="F68" s="103">
        <v>351.836666060716</v>
      </c>
      <c r="G68" s="104">
        <v>429.091419741865</v>
      </c>
      <c r="H68" s="104">
        <v>504.641792401382</v>
      </c>
      <c r="I68" s="103">
        <v>572.215942555899</v>
      </c>
      <c r="J68" s="104">
        <v>624.135266315215</v>
      </c>
      <c r="K68" s="141">
        <v>651.033648427558</v>
      </c>
    </row>
    <row r="69" spans="1:11" ht="12.75">
      <c r="A69" s="111" t="s">
        <v>225</v>
      </c>
      <c r="B69" s="82">
        <f t="shared" si="0"/>
        <v>145.02621341574303</v>
      </c>
      <c r="C69" s="82">
        <f t="shared" si="1"/>
        <v>121.3602254135609</v>
      </c>
      <c r="D69" s="91"/>
      <c r="E69" s="102">
        <v>343.631945022234</v>
      </c>
      <c r="F69" s="103">
        <v>382.63572077804</v>
      </c>
      <c r="G69" s="104">
        <v>451.753335757135</v>
      </c>
      <c r="H69" s="104">
        <v>527.661934193783</v>
      </c>
      <c r="I69" s="103">
        <v>595.054808216688</v>
      </c>
      <c r="J69" s="104">
        <v>649.022159607344</v>
      </c>
      <c r="K69" s="141">
        <v>678.458926964366</v>
      </c>
    </row>
    <row r="70" spans="1:11" ht="12.75">
      <c r="A70" s="112" t="s">
        <v>226</v>
      </c>
      <c r="B70" s="82">
        <f t="shared" si="0"/>
        <v>86.92081439738195</v>
      </c>
      <c r="C70" s="82">
        <f t="shared" si="1"/>
        <v>85.66587893110403</v>
      </c>
      <c r="D70" s="91"/>
      <c r="E70" s="102">
        <v>291.399400109071</v>
      </c>
      <c r="F70" s="103">
        <v>314.906653335757</v>
      </c>
      <c r="G70" s="104">
        <v>356.959298309398</v>
      </c>
      <c r="H70" s="104">
        <v>401.827467733139</v>
      </c>
      <c r="I70" s="103">
        <v>446.653208507544</v>
      </c>
      <c r="J70" s="104">
        <v>487.493346664243</v>
      </c>
      <c r="K70" s="141">
        <v>510.466660607162</v>
      </c>
    </row>
    <row r="71" spans="1:11" ht="12.75">
      <c r="A71" s="111" t="s">
        <v>227</v>
      </c>
      <c r="B71" s="82">
        <f t="shared" si="0"/>
        <v>111.72979458280298</v>
      </c>
      <c r="C71" s="82">
        <f t="shared" si="1"/>
        <v>92.53168514815502</v>
      </c>
      <c r="D71" s="91"/>
      <c r="E71" s="102">
        <v>416.653862934012</v>
      </c>
      <c r="F71" s="103">
        <v>449.908398473005</v>
      </c>
      <c r="G71" s="104">
        <v>503.865169969096</v>
      </c>
      <c r="H71" s="104">
        <v>561.638193055808</v>
      </c>
      <c r="I71" s="103">
        <v>612.551445191784</v>
      </c>
      <c r="J71" s="104">
        <v>654.169878203963</v>
      </c>
      <c r="K71" s="141">
        <v>678.595364479185</v>
      </c>
    </row>
    <row r="72" spans="1:11" ht="12.75">
      <c r="A72" s="111" t="s">
        <v>228</v>
      </c>
      <c r="B72" s="82">
        <f t="shared" si="0"/>
        <v>114.27049627340494</v>
      </c>
      <c r="C72" s="82">
        <f t="shared" si="1"/>
        <v>101.46486093437602</v>
      </c>
      <c r="D72" s="91"/>
      <c r="E72" s="102">
        <v>298.546137065988</v>
      </c>
      <c r="F72" s="103">
        <v>331.328394837302</v>
      </c>
      <c r="G72" s="104">
        <v>387.557891369101</v>
      </c>
      <c r="H72" s="104">
        <v>445.598891110707</v>
      </c>
      <c r="I72" s="103">
        <v>500.693564806399</v>
      </c>
      <c r="J72" s="104">
        <v>547.063752045083</v>
      </c>
      <c r="K72" s="141">
        <v>572.499709143792</v>
      </c>
    </row>
    <row r="73" spans="1:11" ht="12.75">
      <c r="A73" s="130" t="s">
        <v>229</v>
      </c>
      <c r="B73" s="132">
        <f t="shared" si="0"/>
        <v>128.90530370887</v>
      </c>
      <c r="C73" s="82">
        <f t="shared" si="1"/>
        <v>109.72510228555996</v>
      </c>
      <c r="D73" s="133"/>
      <c r="E73" s="103">
        <v>325.756151119903</v>
      </c>
      <c r="F73" s="103">
        <v>359.280455187987</v>
      </c>
      <c r="G73" s="104">
        <v>420.752802813398</v>
      </c>
      <c r="H73" s="104">
        <v>488.185758896857</v>
      </c>
      <c r="I73" s="103">
        <v>550.245048280023</v>
      </c>
      <c r="J73" s="104">
        <v>597.910861182417</v>
      </c>
      <c r="K73" s="141">
        <v>622.680448509371</v>
      </c>
    </row>
    <row r="74" spans="1:11" ht="12.75">
      <c r="A74" s="131" t="s">
        <v>230</v>
      </c>
      <c r="B74" s="132">
        <f t="shared" si="0"/>
        <v>158.445433309921</v>
      </c>
      <c r="C74" s="82">
        <f t="shared" si="1"/>
        <v>135.33297845207306</v>
      </c>
      <c r="D74" s="133"/>
      <c r="E74" s="103">
        <v>220.359401196678</v>
      </c>
      <c r="F74" s="103">
        <v>265.014670059989</v>
      </c>
      <c r="G74" s="104">
        <v>339.229116966</v>
      </c>
      <c r="H74" s="104">
        <v>423.46010336991</v>
      </c>
      <c r="I74" s="103">
        <v>496.030739865479</v>
      </c>
      <c r="J74" s="104">
        <v>558.793081821983</v>
      </c>
      <c r="K74" s="141">
        <v>594.106253408471</v>
      </c>
    </row>
    <row r="75" spans="1:11" ht="12.75">
      <c r="A75" s="131" t="s">
        <v>231</v>
      </c>
      <c r="B75" s="132">
        <f t="shared" si="0"/>
        <v>136.69392710477393</v>
      </c>
      <c r="C75" s="82">
        <f t="shared" si="1"/>
        <v>116.9435011816031</v>
      </c>
      <c r="D75" s="134"/>
      <c r="E75" s="103">
        <v>342.55554261989</v>
      </c>
      <c r="F75" s="103">
        <v>384.298237956124</v>
      </c>
      <c r="G75" s="104">
        <v>450.431866933285</v>
      </c>
      <c r="H75" s="104">
        <v>520.992165060898</v>
      </c>
      <c r="I75" s="103">
        <v>584.376095255408</v>
      </c>
      <c r="J75" s="104">
        <v>637.935666242501</v>
      </c>
      <c r="K75" s="141">
        <v>667.694073804763</v>
      </c>
    </row>
    <row r="76" spans="1:11" ht="12.75">
      <c r="A76" s="131" t="s">
        <v>245</v>
      </c>
      <c r="B76" s="132">
        <f>H76-F76</f>
        <v>132.338702054171</v>
      </c>
      <c r="C76" s="82">
        <f>J76-H76</f>
        <v>120.00087256862395</v>
      </c>
      <c r="D76" s="134"/>
      <c r="E76" s="103">
        <v>325.991219778222</v>
      </c>
      <c r="F76" s="103">
        <v>362.828413015816</v>
      </c>
      <c r="G76" s="103">
        <v>425.802926740593</v>
      </c>
      <c r="H76" s="103">
        <v>495.167115069987</v>
      </c>
      <c r="I76" s="103">
        <v>561.191001636067</v>
      </c>
      <c r="J76" s="103">
        <v>615.167987638611</v>
      </c>
      <c r="K76" s="141">
        <v>645.0260134521</v>
      </c>
    </row>
    <row r="77" spans="1:11" ht="13.5" thickBot="1">
      <c r="A77" s="142" t="s">
        <v>244</v>
      </c>
      <c r="B77" s="143">
        <f>H77-F77</f>
        <v>129.556078658201</v>
      </c>
      <c r="C77" s="144">
        <f>J77-H77</f>
        <v>110.97203153247204</v>
      </c>
      <c r="D77" s="145"/>
      <c r="E77" s="129">
        <v>332.133388671916</v>
      </c>
      <c r="F77" s="129">
        <v>369.177429267119</v>
      </c>
      <c r="G77" s="129">
        <v>431.678228715134</v>
      </c>
      <c r="H77" s="129">
        <v>498.73350792532</v>
      </c>
      <c r="I77" s="129">
        <v>560.061894747656</v>
      </c>
      <c r="J77" s="129">
        <v>609.705539457792</v>
      </c>
      <c r="K77" s="146">
        <v>637.071365024326</v>
      </c>
    </row>
    <row r="78" spans="1:4" ht="12.75">
      <c r="A78" s="83"/>
      <c r="B78" s="83"/>
      <c r="C78" s="83"/>
      <c r="D78" s="83"/>
    </row>
    <row r="79" spans="1:4" ht="12.75">
      <c r="A79" s="84" t="s">
        <v>107</v>
      </c>
      <c r="B79" s="84"/>
      <c r="C79" s="84"/>
      <c r="D79" s="84"/>
    </row>
  </sheetData>
  <sheetProtection/>
  <mergeCells count="2">
    <mergeCell ref="A7:A9"/>
    <mergeCell ref="E7:K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zoomScale="70" zoomScaleNormal="70" zoomScalePageLayoutView="0" workbookViewId="0" topLeftCell="A1">
      <selection activeCell="A2" sqref="A2"/>
    </sheetView>
  </sheetViews>
  <sheetFormatPr defaultColWidth="9.140625" defaultRowHeight="12.75"/>
  <cols>
    <col min="1" max="16384" width="9.140625" style="9" customWidth="1"/>
  </cols>
  <sheetData>
    <row r="1" ht="12.75">
      <c r="A1" s="8" t="s">
        <v>108</v>
      </c>
    </row>
    <row r="2" ht="12.75">
      <c r="A2" s="10" t="s">
        <v>325</v>
      </c>
    </row>
    <row r="3" ht="12.75">
      <c r="A3" s="157" t="s">
        <v>143</v>
      </c>
    </row>
    <row r="62" spans="1:14" ht="12.75" customHeight="1">
      <c r="A62" s="321" t="s">
        <v>145</v>
      </c>
      <c r="B62" s="321"/>
      <c r="C62" s="321"/>
      <c r="D62" s="321"/>
      <c r="E62" s="321"/>
      <c r="F62" s="321"/>
      <c r="G62" s="321"/>
      <c r="H62" s="321"/>
      <c r="I62" s="321"/>
      <c r="J62" s="321"/>
      <c r="K62" s="321"/>
      <c r="L62" s="321"/>
      <c r="M62" s="321"/>
      <c r="N62" s="321"/>
    </row>
    <row r="63" spans="1:14" ht="12.75">
      <c r="A63" s="2" t="s">
        <v>320</v>
      </c>
      <c r="B63" s="8"/>
      <c r="C63" s="8"/>
      <c r="D63" s="8"/>
      <c r="E63" s="8"/>
      <c r="F63" s="8"/>
      <c r="G63" s="8"/>
      <c r="H63" s="8"/>
      <c r="I63" s="8"/>
      <c r="J63" s="8"/>
      <c r="K63" s="8"/>
      <c r="L63" s="8"/>
      <c r="M63" s="8"/>
      <c r="N63" s="8"/>
    </row>
  </sheetData>
  <sheetProtection/>
  <mergeCells count="1">
    <mergeCell ref="A62:N62"/>
  </mergeCells>
  <printOptions/>
  <pageMargins left="0.25" right="0.25" top="0.75" bottom="0.75" header="0.3" footer="0.3"/>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tabColor rgb="FFFFC000"/>
  </sheetPr>
  <dimension ref="A3:W76"/>
  <sheetViews>
    <sheetView zoomScalePageLayoutView="0" workbookViewId="0" topLeftCell="A1">
      <selection activeCell="C18" sqref="C18"/>
    </sheetView>
  </sheetViews>
  <sheetFormatPr defaultColWidth="9.140625" defaultRowHeight="12.75"/>
  <cols>
    <col min="1" max="1" width="16.57421875" style="0" customWidth="1"/>
    <col min="2" max="2" width="11.8515625" style="0" customWidth="1"/>
    <col min="3" max="3" width="11.28125" style="0" customWidth="1"/>
  </cols>
  <sheetData>
    <row r="3" spans="8:13" ht="12.75">
      <c r="H3" s="251"/>
      <c r="I3" s="252"/>
      <c r="J3" s="253"/>
      <c r="K3" s="254"/>
      <c r="L3" s="253"/>
      <c r="M3" s="254"/>
    </row>
    <row r="6" ht="13.5" thickBot="1"/>
    <row r="7" spans="7:23" ht="12.75">
      <c r="G7" s="322"/>
      <c r="H7" s="325" t="s">
        <v>234</v>
      </c>
      <c r="I7" s="326"/>
      <c r="J7" s="327"/>
      <c r="K7" s="327"/>
      <c r="L7" s="326"/>
      <c r="M7" s="326"/>
      <c r="N7" s="326"/>
      <c r="O7" s="326"/>
      <c r="P7" s="326"/>
      <c r="Q7" s="326"/>
      <c r="R7" s="326"/>
      <c r="S7" s="326"/>
      <c r="T7" s="326"/>
      <c r="U7" s="326"/>
      <c r="V7" s="327"/>
      <c r="W7" s="327"/>
    </row>
    <row r="8" spans="7:23" ht="12.75" customHeight="1" thickBot="1">
      <c r="G8" s="323"/>
      <c r="H8" s="328" t="s">
        <v>235</v>
      </c>
      <c r="I8" s="329"/>
      <c r="J8" s="330" t="s">
        <v>236</v>
      </c>
      <c r="K8" s="331"/>
      <c r="L8" s="329" t="s">
        <v>237</v>
      </c>
      <c r="M8" s="332"/>
      <c r="N8" s="333" t="s">
        <v>238</v>
      </c>
      <c r="O8" s="332"/>
      <c r="P8" s="333" t="s">
        <v>239</v>
      </c>
      <c r="Q8" s="332"/>
      <c r="R8" s="333" t="s">
        <v>240</v>
      </c>
      <c r="S8" s="332"/>
      <c r="T8" s="333" t="s">
        <v>241</v>
      </c>
      <c r="U8" s="329"/>
      <c r="V8" s="330" t="s">
        <v>242</v>
      </c>
      <c r="W8" s="329"/>
    </row>
    <row r="9" spans="1:23" ht="38.25">
      <c r="A9" s="151"/>
      <c r="B9" s="152" t="s">
        <v>71</v>
      </c>
      <c r="C9" s="153" t="s">
        <v>72</v>
      </c>
      <c r="G9" s="324"/>
      <c r="H9" s="231" t="s">
        <v>160</v>
      </c>
      <c r="I9" s="232" t="s">
        <v>1</v>
      </c>
      <c r="J9" s="233" t="s">
        <v>160</v>
      </c>
      <c r="K9" s="234" t="s">
        <v>1</v>
      </c>
      <c r="L9" s="235" t="s">
        <v>160</v>
      </c>
      <c r="M9" s="236" t="s">
        <v>1</v>
      </c>
      <c r="N9" s="235" t="s">
        <v>160</v>
      </c>
      <c r="O9" s="232" t="s">
        <v>1</v>
      </c>
      <c r="P9" s="237" t="s">
        <v>160</v>
      </c>
      <c r="Q9" s="236" t="s">
        <v>1</v>
      </c>
      <c r="R9" s="237" t="s">
        <v>160</v>
      </c>
      <c r="S9" s="236" t="s">
        <v>1</v>
      </c>
      <c r="T9" s="237" t="s">
        <v>160</v>
      </c>
      <c r="U9" s="232" t="s">
        <v>1</v>
      </c>
      <c r="V9" s="238" t="s">
        <v>160</v>
      </c>
      <c r="W9" s="232" t="s">
        <v>1</v>
      </c>
    </row>
    <row r="10" spans="1:23" ht="12.75">
      <c r="A10" s="147" t="s">
        <v>70</v>
      </c>
      <c r="B10" s="148" t="s">
        <v>96</v>
      </c>
      <c r="C10" s="149" t="s">
        <v>97</v>
      </c>
      <c r="G10" s="239"/>
      <c r="H10" s="240"/>
      <c r="I10" s="241"/>
      <c r="J10" s="242"/>
      <c r="K10" s="243"/>
      <c r="L10" s="240"/>
      <c r="M10" s="244"/>
      <c r="N10" s="240"/>
      <c r="O10" s="241"/>
      <c r="P10" s="245"/>
      <c r="Q10" s="244"/>
      <c r="R10" s="245"/>
      <c r="S10" s="244"/>
      <c r="T10" s="245"/>
      <c r="U10" s="241"/>
      <c r="V10" s="246"/>
      <c r="W10" s="241"/>
    </row>
    <row r="11" spans="1:23" ht="12.75">
      <c r="A11" s="257" t="s">
        <v>227</v>
      </c>
      <c r="B11" s="50">
        <v>4.054851735236923</v>
      </c>
      <c r="C11" s="150">
        <v>82.67245860408518</v>
      </c>
      <c r="G11" s="186" t="s">
        <v>5</v>
      </c>
      <c r="H11" s="247">
        <v>1.0749318527960283</v>
      </c>
      <c r="I11" s="248">
        <v>0.17712906102804</v>
      </c>
      <c r="J11" s="249">
        <v>4.23014081130876</v>
      </c>
      <c r="K11" s="250">
        <v>0.43446353153656436</v>
      </c>
      <c r="L11" s="249">
        <v>11.515235277861235</v>
      </c>
      <c r="M11" s="250">
        <v>0.7128402750585129</v>
      </c>
      <c r="N11" s="247">
        <v>22.155758583923433</v>
      </c>
      <c r="O11" s="248">
        <v>0.7975424414834865</v>
      </c>
      <c r="P11" s="249">
        <v>30.636049075037445</v>
      </c>
      <c r="Q11" s="250">
        <v>0.9414621886878141</v>
      </c>
      <c r="R11" s="249">
        <v>21.868922825688788</v>
      </c>
      <c r="S11" s="250">
        <v>0.838162219797144</v>
      </c>
      <c r="T11" s="249">
        <v>7.506260779579564</v>
      </c>
      <c r="U11" s="250">
        <v>0.6161378892185372</v>
      </c>
      <c r="V11" s="247">
        <v>1.0127007938047492</v>
      </c>
      <c r="W11" s="248">
        <v>0.1895597681508714</v>
      </c>
    </row>
    <row r="12" spans="1:23" ht="12.75">
      <c r="A12" s="257" t="s">
        <v>212</v>
      </c>
      <c r="B12" s="50">
        <v>5.794017007393343</v>
      </c>
      <c r="C12" s="150">
        <v>78.792277665427</v>
      </c>
      <c r="G12" s="186" t="s">
        <v>6</v>
      </c>
      <c r="H12" s="251">
        <v>1.3227242302752684</v>
      </c>
      <c r="I12" s="252">
        <v>0.3562598081932216</v>
      </c>
      <c r="J12" s="253">
        <v>3.3658289335267417</v>
      </c>
      <c r="K12" s="254">
        <v>0.49242931280004065</v>
      </c>
      <c r="L12" s="253">
        <v>8.90654391445527</v>
      </c>
      <c r="M12" s="254">
        <v>0.6613690931323284</v>
      </c>
      <c r="N12" s="251">
        <v>17.956697503462802</v>
      </c>
      <c r="O12" s="252">
        <v>0.8351772242912797</v>
      </c>
      <c r="P12" s="253">
        <v>28.002140169405603</v>
      </c>
      <c r="Q12" s="254">
        <v>0.8778065562507011</v>
      </c>
      <c r="R12" s="253">
        <v>27.023938947981655</v>
      </c>
      <c r="S12" s="254">
        <v>0.949607300530019</v>
      </c>
      <c r="T12" s="253">
        <v>11.485721078389096</v>
      </c>
      <c r="U12" s="254">
        <v>0.705562069497703</v>
      </c>
      <c r="V12" s="251">
        <v>1.9364052225035735</v>
      </c>
      <c r="W12" s="252">
        <v>0.36105927039450547</v>
      </c>
    </row>
    <row r="13" spans="1:23" ht="12.75">
      <c r="A13" s="186" t="s">
        <v>198</v>
      </c>
      <c r="B13" s="50">
        <v>8.108724328213434</v>
      </c>
      <c r="C13" s="150">
        <v>75.19716626196531</v>
      </c>
      <c r="G13" s="186" t="s">
        <v>7</v>
      </c>
      <c r="H13" s="251">
        <v>10.758368886770194</v>
      </c>
      <c r="I13" s="252">
        <v>1.1034451990407643</v>
      </c>
      <c r="J13" s="253">
        <v>15.79606416341451</v>
      </c>
      <c r="K13" s="254">
        <v>1.250396395153991</v>
      </c>
      <c r="L13" s="253">
        <v>25.025078118599886</v>
      </c>
      <c r="M13" s="254">
        <v>1.295971391911876</v>
      </c>
      <c r="N13" s="251">
        <v>25.406212445764872</v>
      </c>
      <c r="O13" s="252">
        <v>1.2205757642480328</v>
      </c>
      <c r="P13" s="253">
        <v>15.98947329657073</v>
      </c>
      <c r="Q13" s="254">
        <v>1.0418585939634724</v>
      </c>
      <c r="R13" s="253">
        <v>6.0421301318662195</v>
      </c>
      <c r="S13" s="254">
        <v>0.8260975141777928</v>
      </c>
      <c r="T13" s="253">
        <v>0.9152675124477814</v>
      </c>
      <c r="U13" s="254">
        <v>0.2332012088565046</v>
      </c>
      <c r="V13" s="251">
        <v>0.06740544456581754</v>
      </c>
      <c r="W13" s="252">
        <v>0.05152557758176622</v>
      </c>
    </row>
    <row r="14" spans="1:23" ht="12.75">
      <c r="A14" s="257" t="s">
        <v>215</v>
      </c>
      <c r="B14" s="50">
        <v>8.28935729210002</v>
      </c>
      <c r="C14" s="150">
        <v>75.65522572141242</v>
      </c>
      <c r="G14" s="186" t="s">
        <v>8</v>
      </c>
      <c r="H14" s="247">
        <v>1.2246828442921431</v>
      </c>
      <c r="I14" s="248">
        <v>0.2868153427234629</v>
      </c>
      <c r="J14" s="249">
        <v>9.912342127746049</v>
      </c>
      <c r="K14" s="250">
        <v>0.8174285406821461</v>
      </c>
      <c r="L14" s="249">
        <v>31.73243327829914</v>
      </c>
      <c r="M14" s="250">
        <v>1.1173920704091689</v>
      </c>
      <c r="N14" s="247">
        <v>36.809839994803724</v>
      </c>
      <c r="O14" s="248">
        <v>1.1511458879616916</v>
      </c>
      <c r="P14" s="249">
        <v>16.72161822480052</v>
      </c>
      <c r="Q14" s="250">
        <v>0.8194655784500235</v>
      </c>
      <c r="R14" s="249">
        <v>3.308133642172524</v>
      </c>
      <c r="S14" s="250">
        <v>0.5247528159006969</v>
      </c>
      <c r="T14" s="249">
        <v>0.28813799978301985</v>
      </c>
      <c r="U14" s="250">
        <v>0.15478374088226232</v>
      </c>
      <c r="V14" s="255">
        <v>0.0028118881</v>
      </c>
      <c r="W14" s="256" t="s">
        <v>243</v>
      </c>
    </row>
    <row r="15" spans="1:23" ht="12.75">
      <c r="A15" s="258" t="s">
        <v>205</v>
      </c>
      <c r="B15" s="50">
        <v>10.289074522981803</v>
      </c>
      <c r="C15" s="150">
        <v>69.50066384678065</v>
      </c>
      <c r="G15" s="257" t="s">
        <v>9</v>
      </c>
      <c r="H15" s="251">
        <v>14.122041690644881</v>
      </c>
      <c r="I15" s="252">
        <v>0.9257165285664274</v>
      </c>
      <c r="J15" s="253">
        <v>21.993884088759014</v>
      </c>
      <c r="K15" s="254">
        <v>1.008699215178147</v>
      </c>
      <c r="L15" s="253">
        <v>28.652338639972104</v>
      </c>
      <c r="M15" s="254">
        <v>1.0981331169035564</v>
      </c>
      <c r="N15" s="251">
        <v>22.07063614879921</v>
      </c>
      <c r="O15" s="252">
        <v>0.9447626887780989</v>
      </c>
      <c r="P15" s="253">
        <v>10.073200382456035</v>
      </c>
      <c r="Q15" s="254">
        <v>0.858206203543052</v>
      </c>
      <c r="R15" s="253">
        <v>2.6011364770330614</v>
      </c>
      <c r="S15" s="254">
        <v>0.5146492505523298</v>
      </c>
      <c r="T15" s="253">
        <v>0.4451539305236009</v>
      </c>
      <c r="U15" s="254">
        <v>0.20886148120794298</v>
      </c>
      <c r="V15" s="251">
        <v>0.0416086418120909</v>
      </c>
      <c r="W15" s="252">
        <v>0.03911243751100518</v>
      </c>
    </row>
    <row r="16" spans="1:23" ht="12.75">
      <c r="A16" s="186" t="s">
        <v>188</v>
      </c>
      <c r="B16" s="50">
        <v>12.481051702758757</v>
      </c>
      <c r="C16" s="150">
        <v>68.9999171371805</v>
      </c>
      <c r="G16" s="186" t="s">
        <v>10</v>
      </c>
      <c r="H16" s="251">
        <v>1.5799365220130432</v>
      </c>
      <c r="I16" s="252">
        <v>0.34747620669587015</v>
      </c>
      <c r="J16" s="253">
        <v>6.826376101444493</v>
      </c>
      <c r="K16" s="254">
        <v>0.5838122092507286</v>
      </c>
      <c r="L16" s="253">
        <v>18.96314227241515</v>
      </c>
      <c r="M16" s="254">
        <v>0.7864572037496914</v>
      </c>
      <c r="N16" s="251">
        <v>31.56708619083243</v>
      </c>
      <c r="O16" s="252">
        <v>0.9733149767905702</v>
      </c>
      <c r="P16" s="253">
        <v>26.78196676670988</v>
      </c>
      <c r="Q16" s="254">
        <v>0.8771124390508436</v>
      </c>
      <c r="R16" s="253">
        <v>11.131376174615426</v>
      </c>
      <c r="S16" s="254">
        <v>0.6583262894989406</v>
      </c>
      <c r="T16" s="253">
        <v>2.822075078086041</v>
      </c>
      <c r="U16" s="254">
        <v>0.4292464145264427</v>
      </c>
      <c r="V16" s="251">
        <v>0.3280408938835277</v>
      </c>
      <c r="W16" s="252">
        <v>0.11412400271603493</v>
      </c>
    </row>
    <row r="17" spans="1:23" ht="12.75">
      <c r="A17" s="257" t="s">
        <v>217</v>
      </c>
      <c r="B17" s="50">
        <v>13.332655359207976</v>
      </c>
      <c r="C17" s="150">
        <v>61.041963812658764</v>
      </c>
      <c r="G17" s="186" t="s">
        <v>11</v>
      </c>
      <c r="H17" s="251">
        <v>1.4170662503778024</v>
      </c>
      <c r="I17" s="252">
        <v>0.23490472226922574</v>
      </c>
      <c r="J17" s="253">
        <v>5.2255819744349195</v>
      </c>
      <c r="K17" s="254">
        <v>0.31597847682210983</v>
      </c>
      <c r="L17" s="253">
        <v>14.380470810535073</v>
      </c>
      <c r="M17" s="254">
        <v>0.454902394506081</v>
      </c>
      <c r="N17" s="251">
        <v>24.04814733060543</v>
      </c>
      <c r="O17" s="252">
        <v>0.5448879665378297</v>
      </c>
      <c r="P17" s="253">
        <v>28.87147222427645</v>
      </c>
      <c r="Q17" s="254">
        <v>0.5549067486394454</v>
      </c>
      <c r="R17" s="253">
        <v>20.24348410778386</v>
      </c>
      <c r="S17" s="254">
        <v>0.47811324859362375</v>
      </c>
      <c r="T17" s="253">
        <v>5.378989327298883</v>
      </c>
      <c r="U17" s="254">
        <v>0.29775035619940693</v>
      </c>
      <c r="V17" s="251">
        <v>0.43478797468758246</v>
      </c>
      <c r="W17" s="252">
        <v>0.09775836609729112</v>
      </c>
    </row>
    <row r="18" spans="1:23" ht="12.75">
      <c r="A18" s="186" t="s">
        <v>168</v>
      </c>
      <c r="B18" s="50">
        <v>13.595097078257279</v>
      </c>
      <c r="C18" s="150">
        <v>68.44820541827991</v>
      </c>
      <c r="G18" s="257" t="s">
        <v>12</v>
      </c>
      <c r="H18" s="247">
        <v>0.5420207177740924</v>
      </c>
      <c r="I18" s="248">
        <v>0.13768182980576843</v>
      </c>
      <c r="J18" s="249">
        <v>3.4246438673738244</v>
      </c>
      <c r="K18" s="250">
        <v>0.391723313473695</v>
      </c>
      <c r="L18" s="249">
        <v>11.033652738613378</v>
      </c>
      <c r="M18" s="250">
        <v>0.6591108014573395</v>
      </c>
      <c r="N18" s="247">
        <v>23.622237487241712</v>
      </c>
      <c r="O18" s="248">
        <v>0.841475112212428</v>
      </c>
      <c r="P18" s="249">
        <v>30.876116710006215</v>
      </c>
      <c r="Q18" s="250">
        <v>0.8646028947715569</v>
      </c>
      <c r="R18" s="249">
        <v>22.095568713438567</v>
      </c>
      <c r="S18" s="250">
        <v>1.163254930470943</v>
      </c>
      <c r="T18" s="249">
        <v>7.608702378602844</v>
      </c>
      <c r="U18" s="250">
        <v>0.8677915566367396</v>
      </c>
      <c r="V18" s="247">
        <v>0.7970573869493756</v>
      </c>
      <c r="W18" s="248">
        <v>0.20098053745032188</v>
      </c>
    </row>
    <row r="19" spans="1:23" ht="12.75">
      <c r="A19" s="258" t="s">
        <v>231</v>
      </c>
      <c r="B19" s="50">
        <v>14.249624854249891</v>
      </c>
      <c r="C19" s="150">
        <v>65.33100855221944</v>
      </c>
      <c r="G19" s="186" t="s">
        <v>13</v>
      </c>
      <c r="H19" s="247">
        <v>0.9268627506648526</v>
      </c>
      <c r="I19" s="248">
        <v>0.2558982582352214</v>
      </c>
      <c r="J19" s="249">
        <v>5.542311010900929</v>
      </c>
      <c r="K19" s="250">
        <v>0.5630369530864022</v>
      </c>
      <c r="L19" s="249">
        <v>17.894007451300283</v>
      </c>
      <c r="M19" s="250">
        <v>0.8669001667599906</v>
      </c>
      <c r="N19" s="247">
        <v>30.016733999234123</v>
      </c>
      <c r="O19" s="248">
        <v>1.0308300992633956</v>
      </c>
      <c r="P19" s="249">
        <v>28.58859161809742</v>
      </c>
      <c r="Q19" s="250">
        <v>0.9435399476893019</v>
      </c>
      <c r="R19" s="249">
        <v>14.106776794400409</v>
      </c>
      <c r="S19" s="250">
        <v>0.8018528953836813</v>
      </c>
      <c r="T19" s="249">
        <v>2.775398096163551</v>
      </c>
      <c r="U19" s="250">
        <v>0.37966100068846836</v>
      </c>
      <c r="V19" s="247">
        <v>0.14931827923843752</v>
      </c>
      <c r="W19" s="248">
        <v>0.06046346047359786</v>
      </c>
    </row>
    <row r="20" spans="1:23" ht="12.75">
      <c r="A20" s="186" t="s">
        <v>179</v>
      </c>
      <c r="B20" s="50">
        <v>14.314964006235973</v>
      </c>
      <c r="C20" s="150">
        <v>60.938966030608164</v>
      </c>
      <c r="G20" s="258" t="s">
        <v>14</v>
      </c>
      <c r="H20" s="251">
        <v>4.216796102562361</v>
      </c>
      <c r="I20" s="252">
        <v>0.7069028156350977</v>
      </c>
      <c r="J20" s="253">
        <v>13.878349424336767</v>
      </c>
      <c r="K20" s="254">
        <v>0.9850172615835949</v>
      </c>
      <c r="L20" s="253">
        <v>29.01927792639597</v>
      </c>
      <c r="M20" s="254">
        <v>1.224527027825559</v>
      </c>
      <c r="N20" s="251">
        <v>30.62712527159039</v>
      </c>
      <c r="O20" s="252">
        <v>1.113169002705826</v>
      </c>
      <c r="P20" s="253">
        <v>17.095951307232497</v>
      </c>
      <c r="Q20" s="254">
        <v>1.0309162655721174</v>
      </c>
      <c r="R20" s="253">
        <v>4.611711936495108</v>
      </c>
      <c r="S20" s="254">
        <v>0.47633197299095287</v>
      </c>
      <c r="T20" s="253">
        <v>0.536178714027668</v>
      </c>
      <c r="U20" s="254">
        <v>0.16214627259059686</v>
      </c>
      <c r="V20" s="251">
        <v>0.014609317359241987</v>
      </c>
      <c r="W20" s="252">
        <v>0.01863286912532646</v>
      </c>
    </row>
    <row r="21" spans="1:23" ht="12.75">
      <c r="A21" s="257" t="s">
        <v>225</v>
      </c>
      <c r="B21" s="50">
        <v>14.346289419548107</v>
      </c>
      <c r="C21" s="150">
        <v>66.33523587080309</v>
      </c>
      <c r="G21" s="258" t="s">
        <v>15</v>
      </c>
      <c r="H21" s="259">
        <v>0</v>
      </c>
      <c r="I21" s="260" t="s">
        <v>243</v>
      </c>
      <c r="J21" s="249">
        <v>2.8438276719138345</v>
      </c>
      <c r="K21" s="250">
        <v>1.154098147229102</v>
      </c>
      <c r="L21" s="249">
        <v>12.837262311314074</v>
      </c>
      <c r="M21" s="250">
        <v>1.8333362853804631</v>
      </c>
      <c r="N21" s="247">
        <v>24.01038720767133</v>
      </c>
      <c r="O21" s="248">
        <v>2.845820291968285</v>
      </c>
      <c r="P21" s="249">
        <v>31.053192132229054</v>
      </c>
      <c r="Q21" s="250">
        <v>2.7566409862861234</v>
      </c>
      <c r="R21" s="249">
        <v>24.623169143988775</v>
      </c>
      <c r="S21" s="250">
        <v>2.3404857255613987</v>
      </c>
      <c r="T21" s="249">
        <v>4.236299095385316</v>
      </c>
      <c r="U21" s="250">
        <v>1.3862891624715123</v>
      </c>
      <c r="V21" s="255">
        <v>0.3958624375</v>
      </c>
      <c r="W21" s="256" t="s">
        <v>243</v>
      </c>
    </row>
    <row r="22" spans="1:23" ht="12.75">
      <c r="A22" s="186" t="s">
        <v>178</v>
      </c>
      <c r="B22" s="50">
        <v>14.878839852690998</v>
      </c>
      <c r="C22" s="150">
        <v>54.55097626623117</v>
      </c>
      <c r="G22" s="186" t="s">
        <v>16</v>
      </c>
      <c r="H22" s="251">
        <v>0.2589765827443514</v>
      </c>
      <c r="I22" s="252">
        <v>0.0886445767788844</v>
      </c>
      <c r="J22" s="253">
        <v>2.6304279446081527</v>
      </c>
      <c r="K22" s="254">
        <v>0.2531082951110408</v>
      </c>
      <c r="L22" s="253">
        <v>11.989435325338494</v>
      </c>
      <c r="M22" s="254">
        <v>0.4315689750675675</v>
      </c>
      <c r="N22" s="251">
        <v>30.57018388107783</v>
      </c>
      <c r="O22" s="252">
        <v>0.6273350682754697</v>
      </c>
      <c r="P22" s="253">
        <v>34.80446085353241</v>
      </c>
      <c r="Q22" s="254">
        <v>0.6721045493982468</v>
      </c>
      <c r="R22" s="253">
        <v>16.87133550456733</v>
      </c>
      <c r="S22" s="254">
        <v>0.49704176172567954</v>
      </c>
      <c r="T22" s="253">
        <v>2.801507714900573</v>
      </c>
      <c r="U22" s="254">
        <v>0.24970726990872327</v>
      </c>
      <c r="V22" s="251">
        <v>0.0736721932308502</v>
      </c>
      <c r="W22" s="252">
        <v>0.05364992021381338</v>
      </c>
    </row>
    <row r="23" spans="1:23" ht="12.75">
      <c r="A23" s="257" t="s">
        <v>174</v>
      </c>
      <c r="B23" s="50">
        <v>15.000317323761296</v>
      </c>
      <c r="C23" s="150">
        <v>61.377445188997</v>
      </c>
      <c r="G23" s="186" t="s">
        <v>17</v>
      </c>
      <c r="H23" s="251">
        <v>0.05327471470698723</v>
      </c>
      <c r="I23" s="252">
        <v>0.053930104395242644</v>
      </c>
      <c r="J23" s="253">
        <v>1.8052799072024757</v>
      </c>
      <c r="K23" s="254">
        <v>0.30738232863968273</v>
      </c>
      <c r="L23" s="253">
        <v>12.456409384326511</v>
      </c>
      <c r="M23" s="254">
        <v>1.3628503992665135</v>
      </c>
      <c r="N23" s="251">
        <v>24.74606996315586</v>
      </c>
      <c r="O23" s="252">
        <v>1.5320617453758734</v>
      </c>
      <c r="P23" s="253">
        <v>27.59486287248633</v>
      </c>
      <c r="Q23" s="254">
        <v>1.2435025036805802</v>
      </c>
      <c r="R23" s="253">
        <v>23.53555353868338</v>
      </c>
      <c r="S23" s="254">
        <v>1.6551688399250817</v>
      </c>
      <c r="T23" s="253">
        <v>9.061165653366963</v>
      </c>
      <c r="U23" s="254">
        <v>0.995837640681069</v>
      </c>
      <c r="V23" s="251">
        <v>0.7473839660714898</v>
      </c>
      <c r="W23" s="252">
        <v>0.2236824873031571</v>
      </c>
    </row>
    <row r="24" spans="1:23" ht="12.75">
      <c r="A24" s="257" t="s">
        <v>206</v>
      </c>
      <c r="B24" s="50">
        <v>15.032062124156715</v>
      </c>
      <c r="C24" s="150">
        <v>60.469335871823944</v>
      </c>
      <c r="G24" s="186" t="s">
        <v>18</v>
      </c>
      <c r="H24" s="251">
        <v>8.046032954187355</v>
      </c>
      <c r="I24" s="252">
        <v>1.0914554528095743</v>
      </c>
      <c r="J24" s="253">
        <v>12.85344068269302</v>
      </c>
      <c r="K24" s="254">
        <v>1.3550400047155973</v>
      </c>
      <c r="L24" s="253">
        <v>20.087874405057857</v>
      </c>
      <c r="M24" s="254">
        <v>1.3524126159211634</v>
      </c>
      <c r="N24" s="251">
        <v>23.438363819518816</v>
      </c>
      <c r="O24" s="252">
        <v>1.1475588888172041</v>
      </c>
      <c r="P24" s="253">
        <v>21.827399456997444</v>
      </c>
      <c r="Q24" s="254">
        <v>1.4318492852596922</v>
      </c>
      <c r="R24" s="253">
        <v>10.965215477905973</v>
      </c>
      <c r="S24" s="254">
        <v>1.1404734974196307</v>
      </c>
      <c r="T24" s="253">
        <v>2.594706407747275</v>
      </c>
      <c r="U24" s="254">
        <v>0.5043775569633804</v>
      </c>
      <c r="V24" s="251">
        <v>0.1869667958922593</v>
      </c>
      <c r="W24" s="252">
        <v>0.07788975263203507</v>
      </c>
    </row>
    <row r="25" spans="1:23" ht="12.75">
      <c r="A25" s="186" t="s">
        <v>187</v>
      </c>
      <c r="B25" s="50">
        <v>15.217950036691844</v>
      </c>
      <c r="C25" s="150">
        <v>58.753941563958435</v>
      </c>
      <c r="G25" s="186" t="s">
        <v>19</v>
      </c>
      <c r="H25" s="251">
        <v>0.8272010979284677</v>
      </c>
      <c r="I25" s="252">
        <v>0.23420469663796306</v>
      </c>
      <c r="J25" s="253">
        <v>4.388896013940987</v>
      </c>
      <c r="K25" s="254">
        <v>0.4612286994791227</v>
      </c>
      <c r="L25" s="253">
        <v>13.250627003528813</v>
      </c>
      <c r="M25" s="254">
        <v>0.7939876724465633</v>
      </c>
      <c r="N25" s="251">
        <v>22.221439773432557</v>
      </c>
      <c r="O25" s="252">
        <v>0.87498431582557</v>
      </c>
      <c r="P25" s="253">
        <v>28.847401658085566</v>
      </c>
      <c r="Q25" s="254">
        <v>1.0870681800377007</v>
      </c>
      <c r="R25" s="253">
        <v>22.826217564661913</v>
      </c>
      <c r="S25" s="254">
        <v>0.883437236410838</v>
      </c>
      <c r="T25" s="253">
        <v>7.001272528581027</v>
      </c>
      <c r="U25" s="254">
        <v>0.5742637404366896</v>
      </c>
      <c r="V25" s="251">
        <v>0.6369443598406656</v>
      </c>
      <c r="W25" s="252">
        <v>0.15308708813233338</v>
      </c>
    </row>
    <row r="26" spans="1:23" ht="12.75">
      <c r="A26" s="257" t="s">
        <v>204</v>
      </c>
      <c r="B26" s="50">
        <v>15.644717239565859</v>
      </c>
      <c r="C26" s="150">
        <v>59.739418580459535</v>
      </c>
      <c r="G26" s="257" t="s">
        <v>20</v>
      </c>
      <c r="H26" s="251">
        <v>0.6700537128282472</v>
      </c>
      <c r="I26" s="252">
        <v>0.15410020294210078</v>
      </c>
      <c r="J26" s="253">
        <v>4.084496846038827</v>
      </c>
      <c r="K26" s="254">
        <v>0.3813968444028346</v>
      </c>
      <c r="L26" s="253">
        <v>12.051621811384921</v>
      </c>
      <c r="M26" s="254">
        <v>0.6190862222843052</v>
      </c>
      <c r="N26" s="251">
        <v>22.710054091268457</v>
      </c>
      <c r="O26" s="252">
        <v>0.697922533309316</v>
      </c>
      <c r="P26" s="253">
        <v>29.73089762502791</v>
      </c>
      <c r="Q26" s="254">
        <v>0.7831505805266403</v>
      </c>
      <c r="R26" s="253">
        <v>22.647396558892172</v>
      </c>
      <c r="S26" s="254">
        <v>0.8157457894068172</v>
      </c>
      <c r="T26" s="253">
        <v>7.376611448367782</v>
      </c>
      <c r="U26" s="254">
        <v>0.6775319500718822</v>
      </c>
      <c r="V26" s="251">
        <v>0.7288679061916802</v>
      </c>
      <c r="W26" s="252">
        <v>0.22283682853522746</v>
      </c>
    </row>
    <row r="27" spans="1:23" ht="12.75">
      <c r="A27" s="258" t="s">
        <v>177</v>
      </c>
      <c r="B27" s="50">
        <v>15.681089983227908</v>
      </c>
      <c r="C27" s="150">
        <v>60.30852280910315</v>
      </c>
      <c r="G27" s="186" t="s">
        <v>21</v>
      </c>
      <c r="H27" s="251">
        <v>3.725322377515134</v>
      </c>
      <c r="I27" s="252">
        <v>0.23431948827656687</v>
      </c>
      <c r="J27" s="253">
        <v>9.384377068021463</v>
      </c>
      <c r="K27" s="254">
        <v>0.4523677230267499</v>
      </c>
      <c r="L27" s="253">
        <v>17.91844111024317</v>
      </c>
      <c r="M27" s="254">
        <v>0.49596030157138526</v>
      </c>
      <c r="N27" s="251">
        <v>25.42975460967667</v>
      </c>
      <c r="O27" s="252">
        <v>0.7101958024861244</v>
      </c>
      <c r="P27" s="253">
        <v>23.470069652407716</v>
      </c>
      <c r="Q27" s="254">
        <v>0.7717108931388993</v>
      </c>
      <c r="R27" s="253">
        <v>14.753185809894628</v>
      </c>
      <c r="S27" s="254">
        <v>0.7068101131315847</v>
      </c>
      <c r="T27" s="253">
        <v>4.831044410646233</v>
      </c>
      <c r="U27" s="254">
        <v>0.4859079237094138</v>
      </c>
      <c r="V27" s="251">
        <v>0.48780496159499104</v>
      </c>
      <c r="W27" s="252">
        <v>0.17558126944216612</v>
      </c>
    </row>
    <row r="28" spans="1:23" ht="12.75">
      <c r="A28" s="257" t="s">
        <v>182</v>
      </c>
      <c r="B28" s="50">
        <v>16.806172370251996</v>
      </c>
      <c r="C28" s="150">
        <v>60.48377353847955</v>
      </c>
      <c r="G28" s="186" t="s">
        <v>22</v>
      </c>
      <c r="H28" s="247">
        <v>1.1495758746965337</v>
      </c>
      <c r="I28" s="248">
        <v>0.252341758906006</v>
      </c>
      <c r="J28" s="249">
        <v>4.70890253418968</v>
      </c>
      <c r="K28" s="250">
        <v>0.46497805866217307</v>
      </c>
      <c r="L28" s="249">
        <v>11.88411962653654</v>
      </c>
      <c r="M28" s="250">
        <v>0.6360218291141618</v>
      </c>
      <c r="N28" s="247">
        <v>20.29251506420822</v>
      </c>
      <c r="O28" s="248">
        <v>0.6740979491991949</v>
      </c>
      <c r="P28" s="249">
        <v>25.84386701199982</v>
      </c>
      <c r="Q28" s="250">
        <v>0.8545218139503271</v>
      </c>
      <c r="R28" s="249">
        <v>24.937221098614117</v>
      </c>
      <c r="S28" s="250">
        <v>0.7498256130740587</v>
      </c>
      <c r="T28" s="249">
        <v>10.078203199814919</v>
      </c>
      <c r="U28" s="250">
        <v>0.5052111892587997</v>
      </c>
      <c r="V28" s="247">
        <v>1.1055955899401746</v>
      </c>
      <c r="W28" s="248">
        <v>0.1925285651181337</v>
      </c>
    </row>
    <row r="29" spans="1:23" ht="12.75">
      <c r="A29" s="186" t="s">
        <v>167</v>
      </c>
      <c r="B29" s="50">
        <v>16.82030794196602</v>
      </c>
      <c r="C29" s="150">
        <v>61.02393347411054</v>
      </c>
      <c r="G29" s="186" t="s">
        <v>23</v>
      </c>
      <c r="H29" s="251">
        <v>0.9713940630655006</v>
      </c>
      <c r="I29" s="252">
        <v>0.20122438494705003</v>
      </c>
      <c r="J29" s="253">
        <v>4.112344241684039</v>
      </c>
      <c r="K29" s="254">
        <v>0.35343364462495047</v>
      </c>
      <c r="L29" s="253">
        <v>13.356775201648079</v>
      </c>
      <c r="M29" s="254">
        <v>0.6381497279297181</v>
      </c>
      <c r="N29" s="251">
        <v>24.88780845555204</v>
      </c>
      <c r="O29" s="252">
        <v>0.7232294437398851</v>
      </c>
      <c r="P29" s="253">
        <v>28.812171086233747</v>
      </c>
      <c r="Q29" s="254">
        <v>0.8427213918774594</v>
      </c>
      <c r="R29" s="253">
        <v>19.825297332691324</v>
      </c>
      <c r="S29" s="254">
        <v>0.7850729109929356</v>
      </c>
      <c r="T29" s="253">
        <v>7.037446564140431</v>
      </c>
      <c r="U29" s="254">
        <v>0.47491011851950543</v>
      </c>
      <c r="V29" s="251">
        <v>0.9967630549848462</v>
      </c>
      <c r="W29" s="252">
        <v>0.19352142262113325</v>
      </c>
    </row>
    <row r="30" spans="1:23" ht="12.75">
      <c r="A30" s="258" t="s">
        <v>220</v>
      </c>
      <c r="B30" s="50">
        <v>17.24918270150642</v>
      </c>
      <c r="C30" s="150">
        <v>59.493838155013805</v>
      </c>
      <c r="G30" s="186" t="s">
        <v>24</v>
      </c>
      <c r="H30" s="251">
        <v>4.058832140191149</v>
      </c>
      <c r="I30" s="252">
        <v>0.6900682733566194</v>
      </c>
      <c r="J30" s="253">
        <v>12.724914586616835</v>
      </c>
      <c r="K30" s="254">
        <v>1.076197982682945</v>
      </c>
      <c r="L30" s="253">
        <v>23.61599007207771</v>
      </c>
      <c r="M30" s="254">
        <v>1.2471804839044676</v>
      </c>
      <c r="N30" s="251">
        <v>31.629499380234652</v>
      </c>
      <c r="O30" s="252">
        <v>1.313369018703495</v>
      </c>
      <c r="P30" s="253">
        <v>21.17025644937496</v>
      </c>
      <c r="Q30" s="254">
        <v>1.3089199676195824</v>
      </c>
      <c r="R30" s="253">
        <v>6.08477804344137</v>
      </c>
      <c r="S30" s="254">
        <v>0.7128623607667466</v>
      </c>
      <c r="T30" s="253">
        <v>0.7033519029648642</v>
      </c>
      <c r="U30" s="254">
        <v>0.17359984393805075</v>
      </c>
      <c r="V30" s="255">
        <v>0.0123774251</v>
      </c>
      <c r="W30" s="256" t="s">
        <v>243</v>
      </c>
    </row>
    <row r="31" spans="1:23" ht="12.75">
      <c r="A31" s="186" t="s">
        <v>189</v>
      </c>
      <c r="B31" s="50">
        <v>17.439302253682417</v>
      </c>
      <c r="C31" s="150">
        <v>59.08430542283443</v>
      </c>
      <c r="G31" s="186" t="s">
        <v>25</v>
      </c>
      <c r="H31" s="247">
        <v>0.39936231193393656</v>
      </c>
      <c r="I31" s="248">
        <v>0.11053819165640041</v>
      </c>
      <c r="J31" s="249">
        <v>3.1212399046098844</v>
      </c>
      <c r="K31" s="250">
        <v>0.2973215217552872</v>
      </c>
      <c r="L31" s="249">
        <v>11.697347820148023</v>
      </c>
      <c r="M31" s="250">
        <v>0.7248621120981635</v>
      </c>
      <c r="N31" s="247">
        <v>26.02810839934973</v>
      </c>
      <c r="O31" s="248">
        <v>0.9390573408977295</v>
      </c>
      <c r="P31" s="249">
        <v>33.10284609409467</v>
      </c>
      <c r="Q31" s="250">
        <v>1.2139643359747123</v>
      </c>
      <c r="R31" s="249">
        <v>20.947877469788974</v>
      </c>
      <c r="S31" s="250">
        <v>1.1131491809104106</v>
      </c>
      <c r="T31" s="249">
        <v>4.396712876762015</v>
      </c>
      <c r="U31" s="250">
        <v>0.44824530155109715</v>
      </c>
      <c r="V31" s="247">
        <v>0.3065051233127668</v>
      </c>
      <c r="W31" s="248">
        <v>0.11696469938141076</v>
      </c>
    </row>
    <row r="32" spans="1:23" ht="12.75">
      <c r="A32" s="257" t="s">
        <v>211</v>
      </c>
      <c r="B32" s="50">
        <v>17.552553858790677</v>
      </c>
      <c r="C32" s="150">
        <v>58.69657093056343</v>
      </c>
      <c r="G32" s="186" t="s">
        <v>26</v>
      </c>
      <c r="H32" s="247">
        <v>0.4419483319042349</v>
      </c>
      <c r="I32" s="248">
        <v>0.11386412474209827</v>
      </c>
      <c r="J32" s="249">
        <v>2.7465571007913487</v>
      </c>
      <c r="K32" s="250">
        <v>0.2573612143415443</v>
      </c>
      <c r="L32" s="249">
        <v>9.292546270063173</v>
      </c>
      <c r="M32" s="250">
        <v>0.49510474585363723</v>
      </c>
      <c r="N32" s="247">
        <v>18.519031160060745</v>
      </c>
      <c r="O32" s="248">
        <v>0.6036272270813263</v>
      </c>
      <c r="P32" s="249">
        <v>27.585367413123688</v>
      </c>
      <c r="Q32" s="250">
        <v>0.8116235736093264</v>
      </c>
      <c r="R32" s="249">
        <v>25.718288133858717</v>
      </c>
      <c r="S32" s="250">
        <v>0.7257976473811986</v>
      </c>
      <c r="T32" s="249">
        <v>13.064131526379526</v>
      </c>
      <c r="U32" s="250">
        <v>0.5429754287685945</v>
      </c>
      <c r="V32" s="247">
        <v>2.6321300638185625</v>
      </c>
      <c r="W32" s="248">
        <v>0.335109309146047</v>
      </c>
    </row>
    <row r="33" spans="1:23" ht="12.75">
      <c r="A33" s="186" t="s">
        <v>191</v>
      </c>
      <c r="B33" s="50">
        <v>17.578917593255934</v>
      </c>
      <c r="C33" s="150">
        <v>53.627649253129434</v>
      </c>
      <c r="G33" s="186" t="s">
        <v>27</v>
      </c>
      <c r="H33" s="251">
        <v>1.5143094633516305</v>
      </c>
      <c r="I33" s="252">
        <v>0.2546978312280655</v>
      </c>
      <c r="J33" s="253">
        <v>4.2522325012725375</v>
      </c>
      <c r="K33" s="254">
        <v>0.3814789853556056</v>
      </c>
      <c r="L33" s="253">
        <v>11.67276028905825</v>
      </c>
      <c r="M33" s="254">
        <v>0.711287551007875</v>
      </c>
      <c r="N33" s="251">
        <v>23.476392323483154</v>
      </c>
      <c r="O33" s="252">
        <v>0.9919867487045597</v>
      </c>
      <c r="P33" s="253">
        <v>29.752995150590266</v>
      </c>
      <c r="Q33" s="254">
        <v>0.9807656543162152</v>
      </c>
      <c r="R33" s="253">
        <v>20.299081361637253</v>
      </c>
      <c r="S33" s="254">
        <v>0.9150899542404335</v>
      </c>
      <c r="T33" s="253">
        <v>7.705139294772286</v>
      </c>
      <c r="U33" s="254">
        <v>0.5881644555849364</v>
      </c>
      <c r="V33" s="251">
        <v>1.3270896158346308</v>
      </c>
      <c r="W33" s="252">
        <v>0.2542640267142201</v>
      </c>
    </row>
    <row r="34" spans="1:23" ht="12.75">
      <c r="A34" s="257" t="s">
        <v>222</v>
      </c>
      <c r="B34" s="50">
        <v>17.618287666816588</v>
      </c>
      <c r="C34" s="150">
        <v>57.971058632005764</v>
      </c>
      <c r="G34" s="186" t="s">
        <v>28</v>
      </c>
      <c r="H34" s="247">
        <v>11.322662305753422</v>
      </c>
      <c r="I34" s="248">
        <v>0.923552797501092</v>
      </c>
      <c r="J34" s="249">
        <v>18.704573470708308</v>
      </c>
      <c r="K34" s="250">
        <v>1.3226562805690478</v>
      </c>
      <c r="L34" s="249">
        <v>26.641002087589126</v>
      </c>
      <c r="M34" s="250">
        <v>1.1801013872849466</v>
      </c>
      <c r="N34" s="247">
        <v>25.621164897788056</v>
      </c>
      <c r="O34" s="248">
        <v>1.331771053732987</v>
      </c>
      <c r="P34" s="249">
        <v>14.430642208275993</v>
      </c>
      <c r="Q34" s="250">
        <v>1.1774422246353844</v>
      </c>
      <c r="R34" s="249">
        <v>3.11424114592743</v>
      </c>
      <c r="S34" s="250">
        <v>0.4831770092788404</v>
      </c>
      <c r="T34" s="249">
        <v>0.16387574091085652</v>
      </c>
      <c r="U34" s="250">
        <v>0.1136416373491484</v>
      </c>
      <c r="V34" s="255">
        <v>0.001838143</v>
      </c>
      <c r="W34" s="256" t="s">
        <v>243</v>
      </c>
    </row>
    <row r="35" spans="1:23" ht="12.75">
      <c r="A35" s="257" t="s">
        <v>207</v>
      </c>
      <c r="B35" s="50">
        <v>17.61973187706534</v>
      </c>
      <c r="C35" s="150">
        <v>56.026223487800586</v>
      </c>
      <c r="G35" s="186" t="s">
        <v>29</v>
      </c>
      <c r="H35" s="251">
        <v>0.3603993481672082</v>
      </c>
      <c r="I35" s="252">
        <v>0.15031328019650975</v>
      </c>
      <c r="J35" s="253">
        <v>3.335904434965533</v>
      </c>
      <c r="K35" s="254">
        <v>0.5651954339859817</v>
      </c>
      <c r="L35" s="253">
        <v>13.882613810123193</v>
      </c>
      <c r="M35" s="254">
        <v>0.998105777723501</v>
      </c>
      <c r="N35" s="251">
        <v>28.793433153632467</v>
      </c>
      <c r="O35" s="252">
        <v>1.4501774806810062</v>
      </c>
      <c r="P35" s="253">
        <v>33.48805300179451</v>
      </c>
      <c r="Q35" s="254">
        <v>1.2112144486368637</v>
      </c>
      <c r="R35" s="253">
        <v>17.194177712240545</v>
      </c>
      <c r="S35" s="254">
        <v>1.0101313584628029</v>
      </c>
      <c r="T35" s="253">
        <v>2.8685012219943804</v>
      </c>
      <c r="U35" s="254">
        <v>0.43867005385376195</v>
      </c>
      <c r="V35" s="255">
        <v>0.0769173171</v>
      </c>
      <c r="W35" s="256" t="s">
        <v>243</v>
      </c>
    </row>
    <row r="36" spans="1:23" ht="12.75">
      <c r="A36" s="186" t="s">
        <v>184</v>
      </c>
      <c r="B36" s="50">
        <v>17.742598035422752</v>
      </c>
      <c r="C36" s="150">
        <v>61.96488690036903</v>
      </c>
      <c r="G36" s="186" t="s">
        <v>30</v>
      </c>
      <c r="H36" s="251">
        <v>4.983745877200718</v>
      </c>
      <c r="I36" s="252">
        <v>0.37966069420555204</v>
      </c>
      <c r="J36" s="253">
        <v>15.983340429633824</v>
      </c>
      <c r="K36" s="254">
        <v>0.6701454361673769</v>
      </c>
      <c r="L36" s="253">
        <v>28.589539980316633</v>
      </c>
      <c r="M36" s="254">
        <v>0.8083120422562513</v>
      </c>
      <c r="N36" s="251">
        <v>27.119010521671594</v>
      </c>
      <c r="O36" s="252">
        <v>0.7791300497807923</v>
      </c>
      <c r="P36" s="253">
        <v>15.93535141048197</v>
      </c>
      <c r="Q36" s="254">
        <v>0.8591132347285809</v>
      </c>
      <c r="R36" s="253">
        <v>6.081638306519087</v>
      </c>
      <c r="S36" s="254">
        <v>0.5318799619122148</v>
      </c>
      <c r="T36" s="253">
        <v>1.2067322741385005</v>
      </c>
      <c r="U36" s="254">
        <v>0.20884022836098182</v>
      </c>
      <c r="V36" s="251">
        <v>0.10064120003767597</v>
      </c>
      <c r="W36" s="252">
        <v>0.053551780004831684</v>
      </c>
    </row>
    <row r="37" spans="1:23" ht="12.75">
      <c r="A37" s="186" t="s">
        <v>185</v>
      </c>
      <c r="B37" s="50">
        <v>18.440513506397618</v>
      </c>
      <c r="C37" s="150">
        <v>56.671678038050345</v>
      </c>
      <c r="G37" s="186" t="s">
        <v>31</v>
      </c>
      <c r="H37" s="251">
        <v>0.9644338066429878</v>
      </c>
      <c r="I37" s="252">
        <v>0.21020237966439928</v>
      </c>
      <c r="J37" s="253">
        <v>5.00939398768845</v>
      </c>
      <c r="K37" s="254">
        <v>0.44940564755813506</v>
      </c>
      <c r="L37" s="253">
        <v>16.461548402249953</v>
      </c>
      <c r="M37" s="254">
        <v>0.9686471738608186</v>
      </c>
      <c r="N37" s="251">
        <v>27.370451187179306</v>
      </c>
      <c r="O37" s="252">
        <v>1.0170870696544472</v>
      </c>
      <c r="P37" s="253">
        <v>30.56667300397734</v>
      </c>
      <c r="Q37" s="254">
        <v>1.2100901130664086</v>
      </c>
      <c r="R37" s="253">
        <v>16.436091268514144</v>
      </c>
      <c r="S37" s="254">
        <v>0.9746883381765205</v>
      </c>
      <c r="T37" s="253">
        <v>3.058310140025639</v>
      </c>
      <c r="U37" s="254">
        <v>0.40189327212358056</v>
      </c>
      <c r="V37" s="251">
        <v>0.13309820372218534</v>
      </c>
      <c r="W37" s="252">
        <v>0.09577023140121907</v>
      </c>
    </row>
    <row r="38" spans="1:23" ht="12.75">
      <c r="A38" s="186" t="s">
        <v>181</v>
      </c>
      <c r="B38" s="50">
        <v>18.466724115398268</v>
      </c>
      <c r="C38" s="150">
        <v>59.31183611116917</v>
      </c>
      <c r="G38" s="258" t="s">
        <v>32</v>
      </c>
      <c r="H38" s="251">
        <v>3.8550351788796036</v>
      </c>
      <c r="I38" s="252">
        <v>0.6562275962846361</v>
      </c>
      <c r="J38" s="253">
        <v>7.975988446948084</v>
      </c>
      <c r="K38" s="254">
        <v>0.6585010837718884</v>
      </c>
      <c r="L38" s="253">
        <v>14.715954646975886</v>
      </c>
      <c r="M38" s="254">
        <v>0.625091525556136</v>
      </c>
      <c r="N38" s="251">
        <v>22.487243743136517</v>
      </c>
      <c r="O38" s="252">
        <v>0.9556660847157649</v>
      </c>
      <c r="P38" s="253">
        <v>25.469732179763977</v>
      </c>
      <c r="Q38" s="254">
        <v>0.948294784237985</v>
      </c>
      <c r="R38" s="253">
        <v>18.065660147040013</v>
      </c>
      <c r="S38" s="254">
        <v>0.7344763549453658</v>
      </c>
      <c r="T38" s="253">
        <v>6.416241685214167</v>
      </c>
      <c r="U38" s="254">
        <v>0.542673907439814</v>
      </c>
      <c r="V38" s="251">
        <v>1.0141439720417467</v>
      </c>
      <c r="W38" s="252">
        <v>0.1640244600103988</v>
      </c>
    </row>
    <row r="39" spans="1:23" ht="12.75">
      <c r="A39" s="186" t="s">
        <v>244</v>
      </c>
      <c r="B39" s="50">
        <v>18.77841064347978</v>
      </c>
      <c r="C39" s="150">
        <v>57.23256836932909</v>
      </c>
      <c r="G39" s="186" t="s">
        <v>33</v>
      </c>
      <c r="H39" s="251">
        <v>7.536708212145197</v>
      </c>
      <c r="I39" s="252">
        <v>0.6531333633197951</v>
      </c>
      <c r="J39" s="253">
        <v>20.416429581289158</v>
      </c>
      <c r="K39" s="254">
        <v>0.9903412150890354</v>
      </c>
      <c r="L39" s="253">
        <v>30.743956163521055</v>
      </c>
      <c r="M39" s="254">
        <v>0.8837106827120457</v>
      </c>
      <c r="N39" s="251">
        <v>24.126581539500517</v>
      </c>
      <c r="O39" s="252">
        <v>0.9327315264794027</v>
      </c>
      <c r="P39" s="253">
        <v>13.07445902035341</v>
      </c>
      <c r="Q39" s="254">
        <v>0.8746590040026913</v>
      </c>
      <c r="R39" s="253">
        <v>3.743245543860661</v>
      </c>
      <c r="S39" s="254">
        <v>0.49148392288743836</v>
      </c>
      <c r="T39" s="253">
        <v>0.3557680025906702</v>
      </c>
      <c r="U39" s="254">
        <v>0.11883382492565946</v>
      </c>
      <c r="V39" s="255">
        <v>0.0028519367</v>
      </c>
      <c r="W39" s="256" t="s">
        <v>243</v>
      </c>
    </row>
    <row r="40" spans="1:23" ht="12.75">
      <c r="A40" s="258" t="s">
        <v>208</v>
      </c>
      <c r="B40" s="50">
        <v>19.55939543104452</v>
      </c>
      <c r="C40" s="150">
        <v>53.603229661901516</v>
      </c>
      <c r="G40" s="186" t="s">
        <v>34</v>
      </c>
      <c r="H40" s="247">
        <v>13.252937060364971</v>
      </c>
      <c r="I40" s="248">
        <v>1.8295123550814527</v>
      </c>
      <c r="J40" s="249">
        <v>23.099818837837883</v>
      </c>
      <c r="K40" s="250">
        <v>1.777438057555406</v>
      </c>
      <c r="L40" s="249">
        <v>28.902821936545642</v>
      </c>
      <c r="M40" s="250">
        <v>1.7891758057511422</v>
      </c>
      <c r="N40" s="247">
        <v>20.71157804849103</v>
      </c>
      <c r="O40" s="248">
        <v>1.4336252574546915</v>
      </c>
      <c r="P40" s="249">
        <v>10.137052595345176</v>
      </c>
      <c r="Q40" s="250">
        <v>1.360119209032822</v>
      </c>
      <c r="R40" s="249">
        <v>3.3507085590121886</v>
      </c>
      <c r="S40" s="250">
        <v>0.6842999023334335</v>
      </c>
      <c r="T40" s="249">
        <v>0.5196865213228109</v>
      </c>
      <c r="U40" s="250">
        <v>0.2328946127359618</v>
      </c>
      <c r="V40" s="255">
        <v>0.0253964411</v>
      </c>
      <c r="W40" s="256" t="s">
        <v>243</v>
      </c>
    </row>
    <row r="41" spans="1:23" ht="12.75">
      <c r="A41" s="258" t="s">
        <v>224</v>
      </c>
      <c r="B41" s="50">
        <v>19.75214117712659</v>
      </c>
      <c r="C41" s="150">
        <v>59.15136816903069</v>
      </c>
      <c r="G41" s="258" t="s">
        <v>35</v>
      </c>
      <c r="H41" s="247">
        <v>5.890340045216687</v>
      </c>
      <c r="I41" s="248">
        <v>0.5321021938699506</v>
      </c>
      <c r="J41" s="249">
        <v>15.821130675835525</v>
      </c>
      <c r="K41" s="250">
        <v>0.8035591080312195</v>
      </c>
      <c r="L41" s="249">
        <v>27.83820203729629</v>
      </c>
      <c r="M41" s="250">
        <v>0.8099888855586487</v>
      </c>
      <c r="N41" s="247">
        <v>28.045807621410447</v>
      </c>
      <c r="O41" s="248">
        <v>0.8783449727777951</v>
      </c>
      <c r="P41" s="249">
        <v>16.839628858770915</v>
      </c>
      <c r="Q41" s="250">
        <v>0.8489717312167446</v>
      </c>
      <c r="R41" s="249">
        <v>4.957913242701413</v>
      </c>
      <c r="S41" s="250">
        <v>0.45709445228696666</v>
      </c>
      <c r="T41" s="249">
        <v>0.589134919740075</v>
      </c>
      <c r="U41" s="250">
        <v>0.17281210201359254</v>
      </c>
      <c r="V41" s="255">
        <v>0.017842599</v>
      </c>
      <c r="W41" s="256" t="s">
        <v>243</v>
      </c>
    </row>
    <row r="42" spans="1:23" ht="12.75">
      <c r="A42" s="186" t="s">
        <v>173</v>
      </c>
      <c r="B42" s="50">
        <v>21.023119035347793</v>
      </c>
      <c r="C42" s="150">
        <v>54.92873363404677</v>
      </c>
      <c r="G42" s="186" t="s">
        <v>36</v>
      </c>
      <c r="H42" s="251">
        <v>0.22099309882450888</v>
      </c>
      <c r="I42" s="252">
        <v>0.06559829382678312</v>
      </c>
      <c r="J42" s="253">
        <v>1.5044749403277298</v>
      </c>
      <c r="K42" s="254">
        <v>0.19908837732087714</v>
      </c>
      <c r="L42" s="253">
        <v>6.383256289061196</v>
      </c>
      <c r="M42" s="254">
        <v>0.444535912055148</v>
      </c>
      <c r="N42" s="251">
        <v>16.694109409821248</v>
      </c>
      <c r="O42" s="252">
        <v>0.6228847577303421</v>
      </c>
      <c r="P42" s="253">
        <v>30.102761087451288</v>
      </c>
      <c r="Q42" s="254">
        <v>0.8454186655944042</v>
      </c>
      <c r="R42" s="253">
        <v>30.593548235115833</v>
      </c>
      <c r="S42" s="254">
        <v>0.8764858206966938</v>
      </c>
      <c r="T42" s="253">
        <v>12.889275931856918</v>
      </c>
      <c r="U42" s="254">
        <v>0.7441753254011351</v>
      </c>
      <c r="V42" s="251">
        <v>1.6115810075412804</v>
      </c>
      <c r="W42" s="252">
        <v>0.24456259428146745</v>
      </c>
    </row>
    <row r="43" spans="1:23" ht="12.75">
      <c r="A43" s="257" t="s">
        <v>229</v>
      </c>
      <c r="B43" s="50">
        <v>21.200402656541847</v>
      </c>
      <c r="C43" s="150">
        <v>53.175834310186794</v>
      </c>
      <c r="G43" s="186" t="s">
        <v>37</v>
      </c>
      <c r="H43" s="247">
        <v>3.089010547599311</v>
      </c>
      <c r="I43" s="248">
        <v>0.2695195481576336</v>
      </c>
      <c r="J43" s="249">
        <v>7.291019455152439</v>
      </c>
      <c r="K43" s="250">
        <v>0.4484737162866633</v>
      </c>
      <c r="L43" s="249">
        <v>15.660769410883503</v>
      </c>
      <c r="M43" s="250">
        <v>0.5895673248716254</v>
      </c>
      <c r="N43" s="247">
        <v>23.981666515039418</v>
      </c>
      <c r="O43" s="248">
        <v>0.6968865270685959</v>
      </c>
      <c r="P43" s="249">
        <v>27.02029368483671</v>
      </c>
      <c r="Q43" s="250">
        <v>0.6487005738489499</v>
      </c>
      <c r="R43" s="249">
        <v>17.290601117109148</v>
      </c>
      <c r="S43" s="250">
        <v>0.6084351334369569</v>
      </c>
      <c r="T43" s="249">
        <v>5.199038915479851</v>
      </c>
      <c r="U43" s="250">
        <v>0.4254090803376856</v>
      </c>
      <c r="V43" s="247">
        <v>0.4676003538996284</v>
      </c>
      <c r="W43" s="248">
        <v>0.15021859075158867</v>
      </c>
    </row>
    <row r="44" spans="1:23" ht="12.75">
      <c r="A44" s="257" t="s">
        <v>210</v>
      </c>
      <c r="B44" s="50">
        <v>21.32165779391009</v>
      </c>
      <c r="C44" s="150">
        <v>53.122285105860236</v>
      </c>
      <c r="G44" s="186" t="s">
        <v>38</v>
      </c>
      <c r="H44" s="251">
        <v>1.948830767911317</v>
      </c>
      <c r="I44" s="252">
        <v>0.4215417162642866</v>
      </c>
      <c r="J44" s="253">
        <v>8.13466435116065</v>
      </c>
      <c r="K44" s="254">
        <v>0.8085205755934431</v>
      </c>
      <c r="L44" s="253">
        <v>17.492816725279763</v>
      </c>
      <c r="M44" s="254">
        <v>0.9948219455851266</v>
      </c>
      <c r="N44" s="251">
        <v>24.081362829456424</v>
      </c>
      <c r="O44" s="252">
        <v>0.9554313836136893</v>
      </c>
      <c r="P44" s="253">
        <v>26.005185996608578</v>
      </c>
      <c r="Q44" s="254">
        <v>0.9189257002684125</v>
      </c>
      <c r="R44" s="253">
        <v>17.437278589688407</v>
      </c>
      <c r="S44" s="254">
        <v>0.8544006624480052</v>
      </c>
      <c r="T44" s="253">
        <v>4.535552587322538</v>
      </c>
      <c r="U44" s="254">
        <v>0.44500765900288913</v>
      </c>
      <c r="V44" s="251">
        <v>0.36430815257231486</v>
      </c>
      <c r="W44" s="252">
        <v>0.1263481264334584</v>
      </c>
    </row>
    <row r="45" spans="1:23" ht="12.75">
      <c r="A45" s="257" t="s">
        <v>214</v>
      </c>
      <c r="B45" s="50">
        <v>22.194528757656105</v>
      </c>
      <c r="C45" s="150">
        <v>49.6931869921213</v>
      </c>
      <c r="G45" s="258" t="s">
        <v>39</v>
      </c>
      <c r="H45" s="251">
        <v>0.7608526168803346</v>
      </c>
      <c r="I45" s="252">
        <v>0.19174989791245217</v>
      </c>
      <c r="J45" s="253">
        <v>5.612336893574372</v>
      </c>
      <c r="K45" s="254">
        <v>0.6295700125839238</v>
      </c>
      <c r="L45" s="253">
        <v>18.132631171423263</v>
      </c>
      <c r="M45" s="254">
        <v>0.9774425333920915</v>
      </c>
      <c r="N45" s="251">
        <v>32.170345579670425</v>
      </c>
      <c r="O45" s="252">
        <v>1.1597551849624668</v>
      </c>
      <c r="P45" s="253">
        <v>29.088919842306055</v>
      </c>
      <c r="Q45" s="254">
        <v>1.0700205400888658</v>
      </c>
      <c r="R45" s="253">
        <v>12.359594155842442</v>
      </c>
      <c r="S45" s="254">
        <v>1.114298805420988</v>
      </c>
      <c r="T45" s="253">
        <v>1.844338868229563</v>
      </c>
      <c r="U45" s="254">
        <v>0.3798341881817822</v>
      </c>
      <c r="V45" s="251">
        <v>0.030980872073551404</v>
      </c>
      <c r="W45" s="252">
        <v>0.026109931999405388</v>
      </c>
    </row>
    <row r="46" spans="1:23" ht="12.75">
      <c r="A46" s="186" t="s">
        <v>193</v>
      </c>
      <c r="B46" s="50">
        <v>22.43537619658139</v>
      </c>
      <c r="C46" s="150">
        <v>50.19417261623931</v>
      </c>
      <c r="G46" s="258" t="s">
        <v>40</v>
      </c>
      <c r="H46" s="251">
        <v>29.775150116604223</v>
      </c>
      <c r="I46" s="252">
        <v>1.245628511564425</v>
      </c>
      <c r="J46" s="253">
        <v>29.68361356398862</v>
      </c>
      <c r="K46" s="254">
        <v>0.9128294360671015</v>
      </c>
      <c r="L46" s="253">
        <v>23.762618303481574</v>
      </c>
      <c r="M46" s="254">
        <v>0.9377081706204092</v>
      </c>
      <c r="N46" s="251">
        <v>11.526085876473095</v>
      </c>
      <c r="O46" s="252">
        <v>0.8251664248967173</v>
      </c>
      <c r="P46" s="253">
        <v>4.176053916249091</v>
      </c>
      <c r="Q46" s="254">
        <v>0.5650550105620993</v>
      </c>
      <c r="R46" s="253">
        <v>0.9681082885964504</v>
      </c>
      <c r="S46" s="254">
        <v>0.2834084844454152</v>
      </c>
      <c r="T46" s="253">
        <v>0.1083699346069447</v>
      </c>
      <c r="U46" s="254">
        <v>0.057423790632955614</v>
      </c>
      <c r="V46" s="255">
        <v>0</v>
      </c>
      <c r="W46" s="256" t="s">
        <v>243</v>
      </c>
    </row>
    <row r="47" spans="1:23" ht="12.75">
      <c r="A47" s="257" t="s">
        <v>213</v>
      </c>
      <c r="B47" s="50">
        <v>23.054675011791396</v>
      </c>
      <c r="C47" s="150">
        <v>49.51943689074905</v>
      </c>
      <c r="G47" s="257" t="s">
        <v>41</v>
      </c>
      <c r="H47" s="247">
        <v>5.500119954665315</v>
      </c>
      <c r="I47" s="248">
        <v>0.5784705835311326</v>
      </c>
      <c r="J47" s="249">
        <v>12.494630810648317</v>
      </c>
      <c r="K47" s="250">
        <v>0.6847532829499575</v>
      </c>
      <c r="L47" s="249">
        <v>23.912950222677914</v>
      </c>
      <c r="M47" s="250">
        <v>0.7028426292778847</v>
      </c>
      <c r="N47" s="247">
        <v>27.973257123802398</v>
      </c>
      <c r="O47" s="248">
        <v>0.7331741970489797</v>
      </c>
      <c r="P47" s="249">
        <v>20.260195874992053</v>
      </c>
      <c r="Q47" s="250">
        <v>0.7319334693273041</v>
      </c>
      <c r="R47" s="249">
        <v>8.107993017584711</v>
      </c>
      <c r="S47" s="250">
        <v>0.5092721035732688</v>
      </c>
      <c r="T47" s="249">
        <v>1.660502624287773</v>
      </c>
      <c r="U47" s="250">
        <v>0.26398514026793163</v>
      </c>
      <c r="V47" s="247">
        <v>0.0903503713415191</v>
      </c>
      <c r="W47" s="248">
        <v>0.06399329061536303</v>
      </c>
    </row>
    <row r="48" spans="1:23" ht="12.75">
      <c r="A48" s="186" t="s">
        <v>175</v>
      </c>
      <c r="B48" s="50">
        <v>24.363181212866063</v>
      </c>
      <c r="C48" s="150">
        <v>45.62008478789981</v>
      </c>
      <c r="G48" s="257" t="s">
        <v>42</v>
      </c>
      <c r="H48" s="247">
        <v>0.7089112881644772</v>
      </c>
      <c r="I48" s="248">
        <v>0.17500266641203222</v>
      </c>
      <c r="J48" s="249">
        <v>3.5212324008660225</v>
      </c>
      <c r="K48" s="250">
        <v>0.3516918580279448</v>
      </c>
      <c r="L48" s="249">
        <v>11.414573550535358</v>
      </c>
      <c r="M48" s="250">
        <v>0.6255899267128866</v>
      </c>
      <c r="N48" s="247">
        <v>24.615864179974608</v>
      </c>
      <c r="O48" s="248">
        <v>0.8037522550056561</v>
      </c>
      <c r="P48" s="249">
        <v>33.54764464185627</v>
      </c>
      <c r="Q48" s="250">
        <v>1.0901645070518615</v>
      </c>
      <c r="R48" s="249">
        <v>21.00421255261198</v>
      </c>
      <c r="S48" s="250">
        <v>0.9697096787801179</v>
      </c>
      <c r="T48" s="249">
        <v>4.781546513116922</v>
      </c>
      <c r="U48" s="250">
        <v>0.7588340177663784</v>
      </c>
      <c r="V48" s="247">
        <v>0.40601487287435717</v>
      </c>
      <c r="W48" s="248">
        <v>0.19619073083094862</v>
      </c>
    </row>
    <row r="49" spans="1:23" ht="12.75">
      <c r="A49" s="258" t="s">
        <v>201</v>
      </c>
      <c r="B49" s="50">
        <v>24.50582068187797</v>
      </c>
      <c r="C49" s="150">
        <v>43.32383373845161</v>
      </c>
      <c r="G49" s="258" t="s">
        <v>43</v>
      </c>
      <c r="H49" s="247">
        <v>0.3667817915572955</v>
      </c>
      <c r="I49" s="248">
        <v>0.06421145133471148</v>
      </c>
      <c r="J49" s="249">
        <v>1.9996682640948709</v>
      </c>
      <c r="K49" s="250">
        <v>0.19277593411328273</v>
      </c>
      <c r="L49" s="249">
        <v>7.922624467329637</v>
      </c>
      <c r="M49" s="250">
        <v>0.33610748764785736</v>
      </c>
      <c r="N49" s="247">
        <v>20.210261630237532</v>
      </c>
      <c r="O49" s="248">
        <v>0.6068835345876026</v>
      </c>
      <c r="P49" s="249">
        <v>29.964356471324844</v>
      </c>
      <c r="Q49" s="250">
        <v>0.6938035234271751</v>
      </c>
      <c r="R49" s="249">
        <v>26.78291880867771</v>
      </c>
      <c r="S49" s="250">
        <v>0.5806989502281109</v>
      </c>
      <c r="T49" s="249">
        <v>10.956662080817884</v>
      </c>
      <c r="U49" s="250">
        <v>0.41278037655597893</v>
      </c>
      <c r="V49" s="247">
        <v>1.7967264859602252</v>
      </c>
      <c r="W49" s="248">
        <v>0.1653656150582755</v>
      </c>
    </row>
    <row r="50" spans="1:23" ht="12.75">
      <c r="A50" s="186" t="s">
        <v>199</v>
      </c>
      <c r="B50" s="50">
        <v>26.040799413635252</v>
      </c>
      <c r="C50" s="150">
        <v>49.97753407132534</v>
      </c>
      <c r="G50" s="257" t="s">
        <v>44</v>
      </c>
      <c r="H50" s="251">
        <v>0.6133020126438473</v>
      </c>
      <c r="I50" s="252">
        <v>0.14841297243648088</v>
      </c>
      <c r="J50" s="253">
        <v>3.1404659650666407</v>
      </c>
      <c r="K50" s="254">
        <v>0.34774625845458607</v>
      </c>
      <c r="L50" s="253">
        <v>11.278294146446227</v>
      </c>
      <c r="M50" s="254">
        <v>0.6641667905364199</v>
      </c>
      <c r="N50" s="251">
        <v>24.49860200401935</v>
      </c>
      <c r="O50" s="252">
        <v>1.0835879375059647</v>
      </c>
      <c r="P50" s="253">
        <v>31.009146193849592</v>
      </c>
      <c r="Q50" s="254">
        <v>0.9779477731477422</v>
      </c>
      <c r="R50" s="253">
        <v>22.25152550775086</v>
      </c>
      <c r="S50" s="254">
        <v>0.9920578996681597</v>
      </c>
      <c r="T50" s="253">
        <v>6.540209943689562</v>
      </c>
      <c r="U50" s="254">
        <v>0.5497885205691001</v>
      </c>
      <c r="V50" s="251">
        <v>0.6684542265339287</v>
      </c>
      <c r="W50" s="252">
        <v>0.1460335202431063</v>
      </c>
    </row>
    <row r="51" spans="1:23" ht="12.75">
      <c r="A51" s="258" t="s">
        <v>194</v>
      </c>
      <c r="B51" s="50">
        <v>26.54697827280357</v>
      </c>
      <c r="C51" s="150">
        <v>50.9657779840599</v>
      </c>
      <c r="G51" s="257" t="s">
        <v>45</v>
      </c>
      <c r="H51" s="251">
        <v>0.6097639541348225</v>
      </c>
      <c r="I51" s="252">
        <v>0.13797813054848848</v>
      </c>
      <c r="J51" s="253">
        <v>3.9957966830979914</v>
      </c>
      <c r="K51" s="254">
        <v>0.4091926305101372</v>
      </c>
      <c r="L51" s="253">
        <v>13.014171239832526</v>
      </c>
      <c r="M51" s="254">
        <v>0.9688754483875881</v>
      </c>
      <c r="N51" s="251">
        <v>26.354044635134084</v>
      </c>
      <c r="O51" s="252">
        <v>1.0878912751696281</v>
      </c>
      <c r="P51" s="253">
        <v>31.61141237847329</v>
      </c>
      <c r="Q51" s="254">
        <v>1.0870457214233356</v>
      </c>
      <c r="R51" s="253">
        <v>19.61184057320937</v>
      </c>
      <c r="S51" s="254">
        <v>0.9172533712900928</v>
      </c>
      <c r="T51" s="253">
        <v>4.574697219503127</v>
      </c>
      <c r="U51" s="254">
        <v>0.48170066247976157</v>
      </c>
      <c r="V51" s="251">
        <v>0.2282733166147969</v>
      </c>
      <c r="W51" s="252">
        <v>0.10311243335404456</v>
      </c>
    </row>
    <row r="52" spans="1:23" ht="25.5">
      <c r="A52" s="186" t="s">
        <v>172</v>
      </c>
      <c r="B52" s="50">
        <v>27.369454895872686</v>
      </c>
      <c r="C52" s="150">
        <v>41.06345891329487</v>
      </c>
      <c r="G52" s="258" t="s">
        <v>46</v>
      </c>
      <c r="H52" s="251">
        <v>1.1996208907816739</v>
      </c>
      <c r="I52" s="252">
        <v>0.17746875036168347</v>
      </c>
      <c r="J52" s="253">
        <v>4.738301517530191</v>
      </c>
      <c r="K52" s="254">
        <v>0.38865722259126884</v>
      </c>
      <c r="L52" s="253">
        <v>13.621473022732657</v>
      </c>
      <c r="M52" s="254">
        <v>0.6427036796507283</v>
      </c>
      <c r="N52" s="251">
        <v>26.837374907053967</v>
      </c>
      <c r="O52" s="252">
        <v>0.8372536012734638</v>
      </c>
      <c r="P52" s="253">
        <v>32.604602120435</v>
      </c>
      <c r="Q52" s="254">
        <v>0.9513138035447054</v>
      </c>
      <c r="R52" s="253">
        <v>17.654902922670125</v>
      </c>
      <c r="S52" s="254">
        <v>0.6788565290653474</v>
      </c>
      <c r="T52" s="253">
        <v>3.1822661442492306</v>
      </c>
      <c r="U52" s="254">
        <v>0.28659070512306595</v>
      </c>
      <c r="V52" s="251">
        <v>0.16145847454716164</v>
      </c>
      <c r="W52" s="252">
        <v>0.08242201321290177</v>
      </c>
    </row>
    <row r="53" spans="1:23" ht="12.75">
      <c r="A53" s="186" t="s">
        <v>200</v>
      </c>
      <c r="B53" s="50">
        <v>27.57631184435173</v>
      </c>
      <c r="C53" s="150">
        <v>48.34232532619183</v>
      </c>
      <c r="G53" s="257" t="s">
        <v>47</v>
      </c>
      <c r="H53" s="247">
        <v>3.2225593326163247</v>
      </c>
      <c r="I53" s="248">
        <v>0.34352800455396476</v>
      </c>
      <c r="J53" s="249">
        <v>11.372800740665816</v>
      </c>
      <c r="K53" s="250">
        <v>0.4811450521215565</v>
      </c>
      <c r="L53" s="249">
        <v>25.49607418104271</v>
      </c>
      <c r="M53" s="250">
        <v>0.5559903981462866</v>
      </c>
      <c r="N53" s="247">
        <v>32.97624240541506</v>
      </c>
      <c r="O53" s="248">
        <v>0.56904030898994</v>
      </c>
      <c r="P53" s="249">
        <v>21.249431042828437</v>
      </c>
      <c r="Q53" s="250">
        <v>0.5888816191104468</v>
      </c>
      <c r="R53" s="249">
        <v>5.279427726627652</v>
      </c>
      <c r="S53" s="250">
        <v>0.3895181608313517</v>
      </c>
      <c r="T53" s="249">
        <v>0.395300294308938</v>
      </c>
      <c r="U53" s="250">
        <v>0.06961557140061987</v>
      </c>
      <c r="V53" s="247">
        <v>0.008164276495056869</v>
      </c>
      <c r="W53" s="248">
        <v>0.006183357745375212</v>
      </c>
    </row>
    <row r="54" spans="1:23" ht="12.75">
      <c r="A54" s="257" t="s">
        <v>221</v>
      </c>
      <c r="B54" s="50">
        <v>30.562547159904906</v>
      </c>
      <c r="C54" s="150">
        <v>36.25714055908538</v>
      </c>
      <c r="G54" s="257" t="s">
        <v>48</v>
      </c>
      <c r="H54" s="251">
        <v>1.4147279393608865</v>
      </c>
      <c r="I54" s="252">
        <v>0.3759167603683646</v>
      </c>
      <c r="J54" s="253">
        <v>5.572024315031896</v>
      </c>
      <c r="K54" s="254">
        <v>0.8635116331618772</v>
      </c>
      <c r="L54" s="253">
        <v>14.334905539517306</v>
      </c>
      <c r="M54" s="254">
        <v>1.0733016376681301</v>
      </c>
      <c r="N54" s="251">
        <v>25.556057100229676</v>
      </c>
      <c r="O54" s="252">
        <v>1.0596236071465603</v>
      </c>
      <c r="P54" s="253">
        <v>29.306855178624968</v>
      </c>
      <c r="Q54" s="254">
        <v>1.1951854800168975</v>
      </c>
      <c r="R54" s="253">
        <v>18.20108615840377</v>
      </c>
      <c r="S54" s="254">
        <v>0.9775137245510123</v>
      </c>
      <c r="T54" s="253">
        <v>5.008179123859501</v>
      </c>
      <c r="U54" s="254">
        <v>0.5388787706298085</v>
      </c>
      <c r="V54" s="251">
        <v>0.6061646449719976</v>
      </c>
      <c r="W54" s="252">
        <v>0.16846298784070463</v>
      </c>
    </row>
    <row r="55" spans="1:23" ht="12.75">
      <c r="A55" s="186" t="s">
        <v>183</v>
      </c>
      <c r="B55" s="50">
        <v>31.028140555779764</v>
      </c>
      <c r="C55" s="150">
        <v>43.54210483454357</v>
      </c>
      <c r="G55" s="257" t="s">
        <v>49</v>
      </c>
      <c r="H55" s="251">
        <v>0.5519074229748835</v>
      </c>
      <c r="I55" s="252">
        <v>0.23174042262521619</v>
      </c>
      <c r="J55" s="253">
        <v>4.713715456387927</v>
      </c>
      <c r="K55" s="254">
        <v>0.8160350323592662</v>
      </c>
      <c r="L55" s="253">
        <v>12.286930979427867</v>
      </c>
      <c r="M55" s="254">
        <v>0.953007053465548</v>
      </c>
      <c r="N55" s="251">
        <v>23.750875210645887</v>
      </c>
      <c r="O55" s="252">
        <v>1.2440906770268036</v>
      </c>
      <c r="P55" s="253">
        <v>31.04738504097222</v>
      </c>
      <c r="Q55" s="254">
        <v>1.2524512630892433</v>
      </c>
      <c r="R55" s="253">
        <v>21.590755658541088</v>
      </c>
      <c r="S55" s="254">
        <v>1.1071346322250581</v>
      </c>
      <c r="T55" s="253">
        <v>5.788510230207177</v>
      </c>
      <c r="U55" s="254">
        <v>0.6748757151575199</v>
      </c>
      <c r="V55" s="251">
        <v>0.26992000084294754</v>
      </c>
      <c r="W55" s="252">
        <v>0.13379081637700999</v>
      </c>
    </row>
    <row r="56" spans="1:23" ht="12.75">
      <c r="A56" s="257" t="s">
        <v>228</v>
      </c>
      <c r="B56" s="50">
        <v>32.81659672099084</v>
      </c>
      <c r="C56" s="150">
        <v>33.94787750693826</v>
      </c>
      <c r="G56" s="257" t="s">
        <v>50</v>
      </c>
      <c r="H56" s="251">
        <v>0.23300299905676197</v>
      </c>
      <c r="I56" s="252">
        <v>0.15303116050899057</v>
      </c>
      <c r="J56" s="253">
        <v>0.8822489838292384</v>
      </c>
      <c r="K56" s="254">
        <v>0.3015704533440344</v>
      </c>
      <c r="L56" s="253">
        <v>4.678765024507342</v>
      </c>
      <c r="M56" s="254">
        <v>0.6251516484625878</v>
      </c>
      <c r="N56" s="251">
        <v>15.413705327179676</v>
      </c>
      <c r="O56" s="252">
        <v>1.0147441210763646</v>
      </c>
      <c r="P56" s="253">
        <v>32.98631568221817</v>
      </c>
      <c r="Q56" s="254">
        <v>1.2290293195851174</v>
      </c>
      <c r="R56" s="253">
        <v>32.90585928683508</v>
      </c>
      <c r="S56" s="254">
        <v>1.4206709924982401</v>
      </c>
      <c r="T56" s="253">
        <v>11.850151268146499</v>
      </c>
      <c r="U56" s="254">
        <v>0.9637933871012576</v>
      </c>
      <c r="V56" s="251">
        <v>1.0499514282272306</v>
      </c>
      <c r="W56" s="252">
        <v>0.20274475767969136</v>
      </c>
    </row>
    <row r="57" spans="1:23" ht="12.75">
      <c r="A57" s="257" t="s">
        <v>209</v>
      </c>
      <c r="B57" s="50">
        <v>40.09143425432485</v>
      </c>
      <c r="C57" s="150">
        <v>26.932323340260083</v>
      </c>
      <c r="G57" s="257" t="s">
        <v>51</v>
      </c>
      <c r="H57" s="251">
        <v>0.837437724251504</v>
      </c>
      <c r="I57" s="252">
        <v>0.29103877010042783</v>
      </c>
      <c r="J57" s="253">
        <v>5.46654957639883</v>
      </c>
      <c r="K57" s="254">
        <v>0.5964664428841894</v>
      </c>
      <c r="L57" s="253">
        <v>16.75068771114106</v>
      </c>
      <c r="M57" s="254">
        <v>1.0615378089330694</v>
      </c>
      <c r="N57" s="251">
        <v>27.425888097459552</v>
      </c>
      <c r="O57" s="252">
        <v>0.9912392970527737</v>
      </c>
      <c r="P57" s="253">
        <v>27.027862134852132</v>
      </c>
      <c r="Q57" s="254">
        <v>1.0027587693517066</v>
      </c>
      <c r="R57" s="253">
        <v>17.37848896989985</v>
      </c>
      <c r="S57" s="254">
        <v>0.9734778071630347</v>
      </c>
      <c r="T57" s="253">
        <v>4.717640366244091</v>
      </c>
      <c r="U57" s="254">
        <v>0.4467331282445124</v>
      </c>
      <c r="V57" s="251">
        <v>0.39544541975298025</v>
      </c>
      <c r="W57" s="252">
        <v>0.12334528940175159</v>
      </c>
    </row>
    <row r="58" spans="1:23" ht="12.75">
      <c r="A58" s="186" t="s">
        <v>186</v>
      </c>
      <c r="B58" s="50">
        <v>40.3997367988857</v>
      </c>
      <c r="C58" s="150">
        <v>27.970763820881192</v>
      </c>
      <c r="G58" s="257" t="s">
        <v>52</v>
      </c>
      <c r="H58" s="251">
        <v>0.786854810348047</v>
      </c>
      <c r="I58" s="252">
        <v>0.2763485056401</v>
      </c>
      <c r="J58" s="253">
        <v>5.556995644694626</v>
      </c>
      <c r="K58" s="254">
        <v>0.6188855415517005</v>
      </c>
      <c r="L58" s="253">
        <v>15.850678302613431</v>
      </c>
      <c r="M58" s="254">
        <v>0.8290432087270817</v>
      </c>
      <c r="N58" s="251">
        <v>28.112284250222597</v>
      </c>
      <c r="O58" s="252">
        <v>1.0407878990013915</v>
      </c>
      <c r="P58" s="253">
        <v>28.527909244842462</v>
      </c>
      <c r="Q58" s="254">
        <v>1.1423756108411829</v>
      </c>
      <c r="R58" s="253">
        <v>16.68986903718933</v>
      </c>
      <c r="S58" s="254">
        <v>0.7869785129010956</v>
      </c>
      <c r="T58" s="253">
        <v>4.223287135805564</v>
      </c>
      <c r="U58" s="254">
        <v>0.477289251923174</v>
      </c>
      <c r="V58" s="251">
        <v>0.25212157428394444</v>
      </c>
      <c r="W58" s="252">
        <v>0.11298438436974005</v>
      </c>
    </row>
    <row r="59" spans="1:23" ht="12.75">
      <c r="A59" s="186" t="s">
        <v>180</v>
      </c>
      <c r="B59" s="50">
        <v>40.98734804193823</v>
      </c>
      <c r="C59" s="150">
        <v>35.574288138542954</v>
      </c>
      <c r="G59" s="257" t="s">
        <v>53</v>
      </c>
      <c r="H59" s="251">
        <v>0.21679479136220994</v>
      </c>
      <c r="I59" s="252">
        <v>0.07871437035408686</v>
      </c>
      <c r="J59" s="253">
        <v>1.4732438133826702</v>
      </c>
      <c r="K59" s="254">
        <v>0.2991702585454644</v>
      </c>
      <c r="L59" s="253">
        <v>6.59931868735514</v>
      </c>
      <c r="M59" s="254">
        <v>0.5947027109770725</v>
      </c>
      <c r="N59" s="251">
        <v>16.05541698648756</v>
      </c>
      <c r="O59" s="252">
        <v>0.7535854234289459</v>
      </c>
      <c r="P59" s="253">
        <v>31.39775414511406</v>
      </c>
      <c r="Q59" s="254">
        <v>0.89942456386274</v>
      </c>
      <c r="R59" s="253">
        <v>31.8343025494047</v>
      </c>
      <c r="S59" s="254">
        <v>0.8946876650689201</v>
      </c>
      <c r="T59" s="253">
        <v>11.212680168741572</v>
      </c>
      <c r="U59" s="254">
        <v>0.6980100345831705</v>
      </c>
      <c r="V59" s="251">
        <v>1.2104888581520836</v>
      </c>
      <c r="W59" s="252">
        <v>0.2620467903627373</v>
      </c>
    </row>
    <row r="60" spans="1:23" ht="12.75">
      <c r="A60" s="257" t="s">
        <v>203</v>
      </c>
      <c r="B60" s="50">
        <v>41.90770098799155</v>
      </c>
      <c r="C60" s="150">
        <v>30.119041888206056</v>
      </c>
      <c r="G60" s="257" t="s">
        <v>54</v>
      </c>
      <c r="H60" s="251">
        <v>5.532765513575842</v>
      </c>
      <c r="I60" s="252">
        <v>0.5169697645701736</v>
      </c>
      <c r="J60" s="253">
        <v>15.023997908505509</v>
      </c>
      <c r="K60" s="254">
        <v>0.7826400051126762</v>
      </c>
      <c r="L60" s="253">
        <v>29.599978400774482</v>
      </c>
      <c r="M60" s="254">
        <v>1.1016201207953562</v>
      </c>
      <c r="N60" s="251">
        <v>31.50088379615552</v>
      </c>
      <c r="O60" s="252">
        <v>1.2182461414774703</v>
      </c>
      <c r="P60" s="253">
        <v>15.051631176535496</v>
      </c>
      <c r="Q60" s="254">
        <v>1.0439926779792017</v>
      </c>
      <c r="R60" s="253">
        <v>3.0803113597070086</v>
      </c>
      <c r="S60" s="254">
        <v>0.5196837909967043</v>
      </c>
      <c r="T60" s="253">
        <v>0.2024780630240405</v>
      </c>
      <c r="U60" s="254">
        <v>0.12372808185906843</v>
      </c>
      <c r="V60" s="255">
        <v>0.0079537817</v>
      </c>
      <c r="W60" s="256" t="s">
        <v>243</v>
      </c>
    </row>
    <row r="61" spans="1:23" ht="12.75">
      <c r="A61" s="186" t="s">
        <v>170</v>
      </c>
      <c r="B61" s="50">
        <v>42.86945825033733</v>
      </c>
      <c r="C61" s="150">
        <v>20.320701754856064</v>
      </c>
      <c r="G61" s="257" t="s">
        <v>55</v>
      </c>
      <c r="H61" s="251">
        <v>0.3280231624303799</v>
      </c>
      <c r="I61" s="252">
        <v>0.13412959706722477</v>
      </c>
      <c r="J61" s="253">
        <v>2.396122439215859</v>
      </c>
      <c r="K61" s="254">
        <v>0.37583803372727775</v>
      </c>
      <c r="L61" s="253">
        <v>10.608509757561738</v>
      </c>
      <c r="M61" s="254">
        <v>0.8582735551294932</v>
      </c>
      <c r="N61" s="251">
        <v>25.62538082813326</v>
      </c>
      <c r="O61" s="252">
        <v>1.2594046179790823</v>
      </c>
      <c r="P61" s="253">
        <v>33.75441154025886</v>
      </c>
      <c r="Q61" s="254">
        <v>0.9968055131142142</v>
      </c>
      <c r="R61" s="253">
        <v>21.23737483919161</v>
      </c>
      <c r="S61" s="254">
        <v>0.8108890960472358</v>
      </c>
      <c r="T61" s="253">
        <v>5.40038621008327</v>
      </c>
      <c r="U61" s="254">
        <v>0.5162249233414968</v>
      </c>
      <c r="V61" s="251">
        <v>0.6497912231250247</v>
      </c>
      <c r="W61" s="252">
        <v>0.1959236796208338</v>
      </c>
    </row>
    <row r="62" spans="1:23" ht="12.75">
      <c r="A62" s="258" t="s">
        <v>230</v>
      </c>
      <c r="B62" s="50">
        <v>44.80557383148296</v>
      </c>
      <c r="C62" s="150">
        <v>30.146692261535858</v>
      </c>
      <c r="G62" s="257" t="s">
        <v>56</v>
      </c>
      <c r="H62" s="251">
        <v>6.863477157384096</v>
      </c>
      <c r="I62" s="252">
        <v>0.6210796972839188</v>
      </c>
      <c r="J62" s="253">
        <v>13.556560190142608</v>
      </c>
      <c r="K62" s="254">
        <v>0.7785269618526416</v>
      </c>
      <c r="L62" s="253">
        <v>27.61179924383374</v>
      </c>
      <c r="M62" s="254">
        <v>0.9570562459293186</v>
      </c>
      <c r="N62" s="251">
        <v>31.818379117579894</v>
      </c>
      <c r="O62" s="252">
        <v>0.9787108594881059</v>
      </c>
      <c r="P62" s="253">
        <v>16.463187718061125</v>
      </c>
      <c r="Q62" s="254">
        <v>0.9887413754364838</v>
      </c>
      <c r="R62" s="253">
        <v>3.448043663068223</v>
      </c>
      <c r="S62" s="254">
        <v>0.44233658475812493</v>
      </c>
      <c r="T62" s="253">
        <v>0.23574625259446505</v>
      </c>
      <c r="U62" s="254">
        <v>0.08739793504429322</v>
      </c>
      <c r="V62" s="255">
        <v>0.0028066573</v>
      </c>
      <c r="W62" s="256" t="s">
        <v>243</v>
      </c>
    </row>
    <row r="63" spans="1:23" ht="12.75">
      <c r="A63" s="258" t="s">
        <v>176</v>
      </c>
      <c r="B63" s="50">
        <v>47.114423453295096</v>
      </c>
      <c r="C63" s="150">
        <v>22.258451275114513</v>
      </c>
      <c r="G63" s="258" t="s">
        <v>57</v>
      </c>
      <c r="H63" s="251">
        <v>17.80888344681978</v>
      </c>
      <c r="I63" s="252">
        <v>0.33106139271508633</v>
      </c>
      <c r="J63" s="253">
        <v>22.446603267782184</v>
      </c>
      <c r="K63" s="254">
        <v>0.4844084510202517</v>
      </c>
      <c r="L63" s="253">
        <v>23.203495022434435</v>
      </c>
      <c r="M63" s="254">
        <v>0.6312416734739219</v>
      </c>
      <c r="N63" s="251">
        <v>18.34507317469642</v>
      </c>
      <c r="O63" s="252">
        <v>0.43723438546197924</v>
      </c>
      <c r="P63" s="253">
        <v>11.086223371315457</v>
      </c>
      <c r="Q63" s="254">
        <v>0.4831784152413228</v>
      </c>
      <c r="R63" s="253">
        <v>5.38572651333499</v>
      </c>
      <c r="S63" s="254">
        <v>0.271949452999319</v>
      </c>
      <c r="T63" s="253">
        <v>1.5132031017542893</v>
      </c>
      <c r="U63" s="254">
        <v>0.16389334625756274</v>
      </c>
      <c r="V63" s="251">
        <v>0.2107921018624447</v>
      </c>
      <c r="W63" s="252">
        <v>0.07164433870625576</v>
      </c>
    </row>
    <row r="64" spans="1:23" ht="12.75">
      <c r="A64" s="257" t="s">
        <v>218</v>
      </c>
      <c r="B64" s="50">
        <v>48.031836591360445</v>
      </c>
      <c r="C64" s="150">
        <v>20.14978429102381</v>
      </c>
      <c r="G64" s="258" t="s">
        <v>58</v>
      </c>
      <c r="H64" s="251">
        <v>1.5347854955666882</v>
      </c>
      <c r="I64" s="252">
        <v>0.35838578438927127</v>
      </c>
      <c r="J64" s="253">
        <v>3.9047683011505665</v>
      </c>
      <c r="K64" s="254">
        <v>0.467425993630981</v>
      </c>
      <c r="L64" s="253">
        <v>11.809628904789166</v>
      </c>
      <c r="M64" s="254">
        <v>0.7136464699416957</v>
      </c>
      <c r="N64" s="251">
        <v>23.256979143479775</v>
      </c>
      <c r="O64" s="252">
        <v>0.9991302051043225</v>
      </c>
      <c r="P64" s="253">
        <v>30.57795762002309</v>
      </c>
      <c r="Q64" s="254">
        <v>0.9125654942780831</v>
      </c>
      <c r="R64" s="253">
        <v>21.93532158428422</v>
      </c>
      <c r="S64" s="254">
        <v>0.914205100581989</v>
      </c>
      <c r="T64" s="253">
        <v>6.2933241563202875</v>
      </c>
      <c r="U64" s="254">
        <v>0.49672835233858353</v>
      </c>
      <c r="V64" s="251">
        <v>0.6872347943862057</v>
      </c>
      <c r="W64" s="252">
        <v>0.21703455302075939</v>
      </c>
    </row>
    <row r="65" spans="1:23" ht="12.75">
      <c r="A65" s="258" t="s">
        <v>197</v>
      </c>
      <c r="B65" s="50">
        <v>49.54967275834851</v>
      </c>
      <c r="C65" s="150">
        <v>22.404519620212405</v>
      </c>
      <c r="G65" s="257" t="s">
        <v>59</v>
      </c>
      <c r="H65" s="251">
        <v>1.2746426708388108</v>
      </c>
      <c r="I65" s="252">
        <v>0.24310557648095046</v>
      </c>
      <c r="J65" s="253">
        <v>7.351503308871853</v>
      </c>
      <c r="K65" s="254">
        <v>0.77235439226064</v>
      </c>
      <c r="L65" s="253">
        <v>21.936401180194242</v>
      </c>
      <c r="M65" s="254">
        <v>0.9509715972945103</v>
      </c>
      <c r="N65" s="251">
        <v>33.180312281009705</v>
      </c>
      <c r="O65" s="252">
        <v>1.1129437100713784</v>
      </c>
      <c r="P65" s="253">
        <v>25.64299338760937</v>
      </c>
      <c r="Q65" s="254">
        <v>1.1499576747555456</v>
      </c>
      <c r="R65" s="253">
        <v>9.338977284877874</v>
      </c>
      <c r="S65" s="254">
        <v>0.7075331307634706</v>
      </c>
      <c r="T65" s="253">
        <v>1.256387639429366</v>
      </c>
      <c r="U65" s="254">
        <v>0.24665183538314053</v>
      </c>
      <c r="V65" s="251">
        <v>0.018782247168775485</v>
      </c>
      <c r="W65" s="252">
        <v>0.018738384333859517</v>
      </c>
    </row>
    <row r="66" spans="1:23" ht="12.75">
      <c r="A66" s="186" t="s">
        <v>192</v>
      </c>
      <c r="B66" s="50">
        <v>49.556626287151175</v>
      </c>
      <c r="C66" s="150">
        <v>23.32436319117723</v>
      </c>
      <c r="G66" s="257" t="s">
        <v>60</v>
      </c>
      <c r="H66" s="251">
        <v>0.5607192948155101</v>
      </c>
      <c r="I66" s="252">
        <v>0.13038017885575406</v>
      </c>
      <c r="J66" s="253">
        <v>3.9524633308791564</v>
      </c>
      <c r="K66" s="254">
        <v>0.4461147386652487</v>
      </c>
      <c r="L66" s="253">
        <v>13.105105041121922</v>
      </c>
      <c r="M66" s="254">
        <v>0.8401132010956854</v>
      </c>
      <c r="N66" s="251">
        <v>24.41065370117765</v>
      </c>
      <c r="O66" s="252">
        <v>0.8560661081060285</v>
      </c>
      <c r="P66" s="253">
        <v>27.557783785118875</v>
      </c>
      <c r="Q66" s="254">
        <v>0.8345092212818193</v>
      </c>
      <c r="R66" s="253">
        <v>20.553615952479507</v>
      </c>
      <c r="S66" s="254">
        <v>0.8964379271233465</v>
      </c>
      <c r="T66" s="253">
        <v>8.353283511676862</v>
      </c>
      <c r="U66" s="254">
        <v>0.7524211348395706</v>
      </c>
      <c r="V66" s="251">
        <v>1.506375382730515</v>
      </c>
      <c r="W66" s="252">
        <v>0.4158860091733397</v>
      </c>
    </row>
    <row r="67" spans="1:23" ht="12.75">
      <c r="A67" s="257" t="s">
        <v>216</v>
      </c>
      <c r="B67" s="50">
        <v>50.156741822855835</v>
      </c>
      <c r="C67" s="150">
        <v>18.342374380966547</v>
      </c>
      <c r="G67" s="258" t="s">
        <v>61</v>
      </c>
      <c r="H67" s="251">
        <v>9.736373855940837</v>
      </c>
      <c r="I67" s="252">
        <v>1.0543285247415506</v>
      </c>
      <c r="J67" s="253">
        <v>26.13504736950203</v>
      </c>
      <c r="K67" s="254">
        <v>1.138364613859596</v>
      </c>
      <c r="L67" s="253">
        <v>36.9171287768889</v>
      </c>
      <c r="M67" s="254">
        <v>1.212530837333779</v>
      </c>
      <c r="N67" s="251">
        <v>21.490366529580307</v>
      </c>
      <c r="O67" s="252">
        <v>1.1728845076252983</v>
      </c>
      <c r="P67" s="253">
        <v>5.251817396938367</v>
      </c>
      <c r="Q67" s="254">
        <v>0.7744135068110747</v>
      </c>
      <c r="R67" s="253">
        <v>0.4566986918687229</v>
      </c>
      <c r="S67" s="254">
        <v>0.15177317732426396</v>
      </c>
      <c r="T67" s="253">
        <v>0.012567379280840835</v>
      </c>
      <c r="U67" s="254">
        <v>0.007798720473860771</v>
      </c>
      <c r="V67" s="255">
        <v>0</v>
      </c>
      <c r="W67" s="256" t="s">
        <v>243</v>
      </c>
    </row>
    <row r="68" spans="1:23" ht="12.75">
      <c r="A68" s="186" t="s">
        <v>169</v>
      </c>
      <c r="B68" s="50">
        <v>51.57951116878459</v>
      </c>
      <c r="C68" s="150">
        <v>23.014276385450547</v>
      </c>
      <c r="G68" s="258" t="s">
        <v>62</v>
      </c>
      <c r="H68" s="251">
        <v>2.319643218922788</v>
      </c>
      <c r="I68" s="252">
        <v>0.5152225176564968</v>
      </c>
      <c r="J68" s="253">
        <v>5.64134254275632</v>
      </c>
      <c r="K68" s="254">
        <v>0.5303544202567241</v>
      </c>
      <c r="L68" s="253">
        <v>11.791155415447482</v>
      </c>
      <c r="M68" s="254">
        <v>0.835709385921803</v>
      </c>
      <c r="N68" s="251">
        <v>21.09649065384273</v>
      </c>
      <c r="O68" s="252">
        <v>1.0276798081228016</v>
      </c>
      <c r="P68" s="253">
        <v>27.206393478218402</v>
      </c>
      <c r="Q68" s="254">
        <v>1.0412170784002475</v>
      </c>
      <c r="R68" s="253">
        <v>22.380359734450746</v>
      </c>
      <c r="S68" s="254">
        <v>1.074635300715796</v>
      </c>
      <c r="T68" s="253">
        <v>8.474871241321505</v>
      </c>
      <c r="U68" s="254">
        <v>0.8287161307200458</v>
      </c>
      <c r="V68" s="251">
        <v>1.0897437150400264</v>
      </c>
      <c r="W68" s="252">
        <v>0.2531397676722437</v>
      </c>
    </row>
    <row r="69" spans="1:23" ht="12.75">
      <c r="A69" s="258" t="s">
        <v>226</v>
      </c>
      <c r="B69" s="50">
        <v>53.42190090545381</v>
      </c>
      <c r="C69" s="150">
        <v>12.267264496968881</v>
      </c>
      <c r="G69" s="257" t="s">
        <v>63</v>
      </c>
      <c r="H69" s="251">
        <v>0.9357434839945264</v>
      </c>
      <c r="I69" s="252">
        <v>0.215703626950445</v>
      </c>
      <c r="J69" s="253">
        <v>3.2366289027785253</v>
      </c>
      <c r="K69" s="254">
        <v>0.4478679098656721</v>
      </c>
      <c r="L69" s="253">
        <v>10.173917032775055</v>
      </c>
      <c r="M69" s="254">
        <v>0.5839657914599197</v>
      </c>
      <c r="N69" s="251">
        <v>19.318474709648804</v>
      </c>
      <c r="O69" s="252">
        <v>0.7512786555387962</v>
      </c>
      <c r="P69" s="253">
        <v>25.781194343842806</v>
      </c>
      <c r="Q69" s="254">
        <v>0.7593031437720521</v>
      </c>
      <c r="R69" s="253">
        <v>24.823030528992394</v>
      </c>
      <c r="S69" s="254">
        <v>0.8125196202751233</v>
      </c>
      <c r="T69" s="253">
        <v>12.879537975975595</v>
      </c>
      <c r="U69" s="254">
        <v>0.7616621766416569</v>
      </c>
      <c r="V69" s="251">
        <v>2.8514730219922964</v>
      </c>
      <c r="W69" s="252">
        <v>0.3799836626750338</v>
      </c>
    </row>
    <row r="70" spans="1:23" ht="12.75">
      <c r="A70" s="186" t="s">
        <v>190</v>
      </c>
      <c r="B70" s="50">
        <v>56.66823786405085</v>
      </c>
      <c r="C70" s="150">
        <v>17.71059723811428</v>
      </c>
      <c r="G70" s="258" t="s">
        <v>64</v>
      </c>
      <c r="H70" s="251">
        <v>1.711416779702054</v>
      </c>
      <c r="I70" s="252">
        <v>0.38143271335591317</v>
      </c>
      <c r="J70" s="253">
        <v>14.109562764168635</v>
      </c>
      <c r="K70" s="254">
        <v>1.3069023651754594</v>
      </c>
      <c r="L70" s="253">
        <v>37.60092136158312</v>
      </c>
      <c r="M70" s="254">
        <v>1.6404843713535258</v>
      </c>
      <c r="N70" s="251">
        <v>34.31083459762266</v>
      </c>
      <c r="O70" s="252">
        <v>1.3781074589252267</v>
      </c>
      <c r="P70" s="253">
        <v>11.243639489793647</v>
      </c>
      <c r="Q70" s="254">
        <v>1.3486604067362076</v>
      </c>
      <c r="R70" s="253">
        <v>1.007269639475235</v>
      </c>
      <c r="S70" s="254">
        <v>0.33608043778490965</v>
      </c>
      <c r="T70" s="261">
        <v>0.0163553677</v>
      </c>
      <c r="U70" s="262" t="s">
        <v>243</v>
      </c>
      <c r="V70" s="255">
        <v>0</v>
      </c>
      <c r="W70" s="256" t="s">
        <v>243</v>
      </c>
    </row>
    <row r="71" spans="1:23" ht="12.75">
      <c r="A71" s="186" t="s">
        <v>195</v>
      </c>
      <c r="B71" s="50">
        <v>58.69709395695541</v>
      </c>
      <c r="C71" s="150">
        <v>17.17632450350474</v>
      </c>
      <c r="G71" s="257" t="s">
        <v>65</v>
      </c>
      <c r="H71" s="251">
        <v>0.08946822331543762</v>
      </c>
      <c r="I71" s="252">
        <v>0.04303323000657573</v>
      </c>
      <c r="J71" s="253">
        <v>0.564011363537269</v>
      </c>
      <c r="K71" s="254">
        <v>0.13913509916774275</v>
      </c>
      <c r="L71" s="253">
        <v>3.4013721483842168</v>
      </c>
      <c r="M71" s="254">
        <v>0.471691541921153</v>
      </c>
      <c r="N71" s="251">
        <v>13.272689660677903</v>
      </c>
      <c r="O71" s="252">
        <v>0.8561263203131264</v>
      </c>
      <c r="P71" s="253">
        <v>28.514748040960317</v>
      </c>
      <c r="Q71" s="254">
        <v>1.1591772245683747</v>
      </c>
      <c r="R71" s="253">
        <v>34.665168797467764</v>
      </c>
      <c r="S71" s="254">
        <v>1.041402048624547</v>
      </c>
      <c r="T71" s="253">
        <v>17.049504966378567</v>
      </c>
      <c r="U71" s="254">
        <v>0.9863453730182351</v>
      </c>
      <c r="V71" s="251">
        <v>2.443036799278531</v>
      </c>
      <c r="W71" s="252">
        <v>0.44685641367949086</v>
      </c>
    </row>
    <row r="72" spans="1:23" ht="12.75">
      <c r="A72" s="258" t="s">
        <v>219</v>
      </c>
      <c r="B72" s="50">
        <v>63.458981737036396</v>
      </c>
      <c r="C72" s="150">
        <v>18.19594508826718</v>
      </c>
      <c r="G72" s="257" t="s">
        <v>66</v>
      </c>
      <c r="H72" s="251">
        <v>1.9756513303114223</v>
      </c>
      <c r="I72" s="252">
        <v>0.36142779943677106</v>
      </c>
      <c r="J72" s="253">
        <v>8.76654973628276</v>
      </c>
      <c r="K72" s="254">
        <v>0.6679154495758446</v>
      </c>
      <c r="L72" s="253">
        <v>22.074395654396653</v>
      </c>
      <c r="M72" s="254">
        <v>0.8657727191464415</v>
      </c>
      <c r="N72" s="251">
        <v>33.23552577207091</v>
      </c>
      <c r="O72" s="252">
        <v>1.0182126351090266</v>
      </c>
      <c r="P72" s="253">
        <v>25.272599458165164</v>
      </c>
      <c r="Q72" s="254">
        <v>0.9638562891062884</v>
      </c>
      <c r="R72" s="253">
        <v>7.86323461635298</v>
      </c>
      <c r="S72" s="254">
        <v>0.564704559801192</v>
      </c>
      <c r="T72" s="253">
        <v>0.79015549301153</v>
      </c>
      <c r="U72" s="254">
        <v>0.16072326710559076</v>
      </c>
      <c r="V72" s="251">
        <v>0.021887939408582507</v>
      </c>
      <c r="W72" s="252">
        <v>0.026709830122673507</v>
      </c>
    </row>
    <row r="73" spans="1:23" ht="12.75">
      <c r="A73" s="257" t="s">
        <v>171</v>
      </c>
      <c r="B73" s="50">
        <v>64.768264419376</v>
      </c>
      <c r="C73" s="150">
        <v>13.161099431824788</v>
      </c>
      <c r="G73" s="257" t="s">
        <v>67</v>
      </c>
      <c r="H73" s="251">
        <v>0.8328078908893379</v>
      </c>
      <c r="I73" s="252">
        <v>0.09199444556579757</v>
      </c>
      <c r="J73" s="253">
        <v>5.184879753673865</v>
      </c>
      <c r="K73" s="254">
        <v>0.3416712701606813</v>
      </c>
      <c r="L73" s="253">
        <v>15.182715011978642</v>
      </c>
      <c r="M73" s="254">
        <v>0.48563700011497285</v>
      </c>
      <c r="N73" s="251">
        <v>25.623763033271363</v>
      </c>
      <c r="O73" s="252">
        <v>0.7129458261167102</v>
      </c>
      <c r="P73" s="253">
        <v>29.249064265280094</v>
      </c>
      <c r="Q73" s="254">
        <v>0.8622715956038639</v>
      </c>
      <c r="R73" s="253">
        <v>19.331626902607894</v>
      </c>
      <c r="S73" s="254">
        <v>0.7957648027146328</v>
      </c>
      <c r="T73" s="253">
        <v>4.340308664814735</v>
      </c>
      <c r="U73" s="254">
        <v>0.5432802912108502</v>
      </c>
      <c r="V73" s="251">
        <v>0.25483447748406696</v>
      </c>
      <c r="W73" s="252">
        <v>0.12202399405739837</v>
      </c>
    </row>
    <row r="74" spans="1:23" ht="12.75">
      <c r="A74" s="186" t="s">
        <v>196</v>
      </c>
      <c r="B74" s="50">
        <v>65.2555778347485</v>
      </c>
      <c r="C74" s="150">
        <v>14.032844116780176</v>
      </c>
      <c r="G74" s="258" t="s">
        <v>68</v>
      </c>
      <c r="H74" s="251">
        <v>9.595654701980942</v>
      </c>
      <c r="I74" s="252">
        <v>0.5128971515769247</v>
      </c>
      <c r="J74" s="253">
        <v>14.241936300774189</v>
      </c>
      <c r="K74" s="254">
        <v>0.6090535744577208</v>
      </c>
      <c r="L74" s="253">
        <v>20.96798282872783</v>
      </c>
      <c r="M74" s="254">
        <v>0.8147460370247209</v>
      </c>
      <c r="N74" s="251">
        <v>25.047733906981183</v>
      </c>
      <c r="O74" s="252">
        <v>0.9368594751738163</v>
      </c>
      <c r="P74" s="253">
        <v>18.969824155764005</v>
      </c>
      <c r="Q74" s="254">
        <v>0.8554357235744782</v>
      </c>
      <c r="R74" s="253">
        <v>8.925244306053207</v>
      </c>
      <c r="S74" s="254">
        <v>0.5087667949822174</v>
      </c>
      <c r="T74" s="253">
        <v>2.084837124612428</v>
      </c>
      <c r="U74" s="254">
        <v>0.26505029182408</v>
      </c>
      <c r="V74" s="251">
        <v>0.16678667510621875</v>
      </c>
      <c r="W74" s="252">
        <v>0.07216206969161104</v>
      </c>
    </row>
    <row r="75" spans="1:23" ht="12.75">
      <c r="A75" s="258" t="s">
        <v>223</v>
      </c>
      <c r="B75" s="50">
        <v>72.78855000233176</v>
      </c>
      <c r="C75" s="150">
        <v>5.72108346808793</v>
      </c>
      <c r="G75" s="258" t="s">
        <v>69</v>
      </c>
      <c r="H75" s="251">
        <v>0.9504745721876254</v>
      </c>
      <c r="I75" s="252">
        <v>0.11701783774563414</v>
      </c>
      <c r="J75" s="253">
        <v>3.335521500424055</v>
      </c>
      <c r="K75" s="254">
        <v>0.274539778699024</v>
      </c>
      <c r="L75" s="253">
        <v>9.963628781638212</v>
      </c>
      <c r="M75" s="254">
        <v>0.3853657940076363</v>
      </c>
      <c r="N75" s="251">
        <v>20.419366593530665</v>
      </c>
      <c r="O75" s="252">
        <v>0.5688769044183049</v>
      </c>
      <c r="P75" s="253">
        <v>28.49832614907498</v>
      </c>
      <c r="Q75" s="254">
        <v>0.7297760321922336</v>
      </c>
      <c r="R75" s="253">
        <v>24.066487607769332</v>
      </c>
      <c r="S75" s="254">
        <v>0.6540227329694343</v>
      </c>
      <c r="T75" s="253">
        <v>10.671470458421789</v>
      </c>
      <c r="U75" s="254">
        <v>0.5368089971569671</v>
      </c>
      <c r="V75" s="251">
        <v>2.094724336953342</v>
      </c>
      <c r="W75" s="252">
        <v>0.30815031594838266</v>
      </c>
    </row>
    <row r="76" spans="1:23" ht="13.5" thickBot="1">
      <c r="A76" s="268" t="s">
        <v>202</v>
      </c>
      <c r="B76" s="50">
        <v>83.22138198407441</v>
      </c>
      <c r="C76" s="150">
        <v>5.252532139452486</v>
      </c>
      <c r="G76" s="263" t="s">
        <v>155</v>
      </c>
      <c r="H76" s="264">
        <v>1.1291010343294499</v>
      </c>
      <c r="I76" s="265">
        <v>0.045069260441283475</v>
      </c>
      <c r="J76" s="266">
        <v>4.578819672038065</v>
      </c>
      <c r="K76" s="267">
        <v>0.08430133166989426</v>
      </c>
      <c r="L76" s="266">
        <v>13.070489937112267</v>
      </c>
      <c r="M76" s="267">
        <v>0.13134289198666935</v>
      </c>
      <c r="N76" s="264">
        <v>23.989020987191143</v>
      </c>
      <c r="O76" s="265">
        <v>0.15934497709040563</v>
      </c>
      <c r="P76" s="266">
        <v>28.922385662531127</v>
      </c>
      <c r="Q76" s="267">
        <v>0.1648769869859493</v>
      </c>
      <c r="R76" s="266">
        <v>20.70619737791518</v>
      </c>
      <c r="S76" s="267">
        <v>0.15699256563938177</v>
      </c>
      <c r="T76" s="266">
        <v>6.777269023019231</v>
      </c>
      <c r="U76" s="267">
        <v>0.10096036656857875</v>
      </c>
      <c r="V76" s="264">
        <v>0.8267163058635463</v>
      </c>
      <c r="W76" s="265">
        <v>0.03451045976610104</v>
      </c>
    </row>
  </sheetData>
  <sheetProtection/>
  <mergeCells count="10">
    <mergeCell ref="G7:G9"/>
    <mergeCell ref="H7:W7"/>
    <mergeCell ref="H8:I8"/>
    <mergeCell ref="J8:K8"/>
    <mergeCell ref="L8:M8"/>
    <mergeCell ref="N8:O8"/>
    <mergeCell ref="P8:Q8"/>
    <mergeCell ref="R8:S8"/>
    <mergeCell ref="T8:U8"/>
    <mergeCell ref="V8:W8"/>
  </mergeCell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45"/>
  <sheetViews>
    <sheetView zoomScaleSheetLayoutView="55" zoomScalePageLayoutView="0" workbookViewId="0" topLeftCell="A1">
      <selection activeCell="AC43" sqref="AC43"/>
    </sheetView>
  </sheetViews>
  <sheetFormatPr defaultColWidth="9.140625" defaultRowHeight="12.75"/>
  <cols>
    <col min="1" max="1" width="4.57421875" style="9" customWidth="1"/>
    <col min="2" max="2" width="4.140625" style="9" customWidth="1"/>
    <col min="3" max="28" width="9.140625" style="9" customWidth="1"/>
    <col min="29" max="30" width="4.140625" style="9" customWidth="1"/>
    <col min="31" max="16384" width="9.140625" style="9" customWidth="1"/>
  </cols>
  <sheetData>
    <row r="1" ht="12.75">
      <c r="A1" s="42" t="str">
        <f>A5</f>
        <v>Figure II.2.2</v>
      </c>
    </row>
    <row r="2" spans="1:30" ht="12.75">
      <c r="A2" s="43" t="str">
        <f>B4</f>
        <v>Percentage of students below proficiency Level 2 and at Level 3 or above</v>
      </c>
      <c r="AC2" s="334" t="s">
        <v>337</v>
      </c>
      <c r="AD2" s="336" t="s">
        <v>321</v>
      </c>
    </row>
    <row r="3" spans="29:30" ht="12.75">
      <c r="AC3" s="334"/>
      <c r="AD3" s="336"/>
    </row>
    <row r="4" spans="1:30" ht="12.75">
      <c r="A4" s="49"/>
      <c r="B4" s="335" t="s">
        <v>336</v>
      </c>
      <c r="AC4" s="334"/>
      <c r="AD4" s="336"/>
    </row>
    <row r="5" spans="1:30" ht="12.75">
      <c r="A5" s="334" t="s">
        <v>93</v>
      </c>
      <c r="B5" s="335"/>
      <c r="AC5" s="334"/>
      <c r="AD5" s="336"/>
    </row>
    <row r="6" spans="1:30" ht="12.75">
      <c r="A6" s="334"/>
      <c r="B6" s="335"/>
      <c r="AC6" s="334"/>
      <c r="AD6" s="336"/>
    </row>
    <row r="7" spans="1:30" ht="12.75">
      <c r="A7" s="334"/>
      <c r="B7" s="335"/>
      <c r="AC7" s="334"/>
      <c r="AD7" s="336"/>
    </row>
    <row r="8" spans="1:30" ht="12.75">
      <c r="A8" s="334"/>
      <c r="B8" s="335"/>
      <c r="AC8" s="334"/>
      <c r="AD8" s="336"/>
    </row>
    <row r="9" spans="1:30" ht="12.75">
      <c r="A9" s="334"/>
      <c r="B9" s="335"/>
      <c r="AC9" s="334"/>
      <c r="AD9" s="336"/>
    </row>
    <row r="10" spans="1:30" ht="12.75">
      <c r="A10" s="334"/>
      <c r="B10" s="335"/>
      <c r="AC10" s="334"/>
      <c r="AD10" s="336"/>
    </row>
    <row r="11" spans="1:30" ht="12.75">
      <c r="A11" s="334"/>
      <c r="B11" s="335"/>
      <c r="AC11" s="334"/>
      <c r="AD11" s="336"/>
    </row>
    <row r="12" spans="1:30" ht="12.75">
      <c r="A12" s="334"/>
      <c r="B12" s="335"/>
      <c r="AC12" s="334"/>
      <c r="AD12" s="336"/>
    </row>
    <row r="13" spans="1:30" ht="12.75">
      <c r="A13" s="334"/>
      <c r="B13" s="335"/>
      <c r="AC13" s="334"/>
      <c r="AD13" s="336"/>
    </row>
    <row r="14" spans="1:30" ht="12.75">
      <c r="A14" s="334"/>
      <c r="B14" s="335"/>
      <c r="AC14" s="334"/>
      <c r="AD14" s="336"/>
    </row>
    <row r="15" spans="1:30" ht="12.75">
      <c r="A15" s="334"/>
      <c r="B15" s="335"/>
      <c r="AC15" s="334"/>
      <c r="AD15" s="336"/>
    </row>
    <row r="16" spans="1:30" ht="12.75">
      <c r="A16" s="334"/>
      <c r="B16" s="335"/>
      <c r="AC16" s="334"/>
      <c r="AD16" s="336"/>
    </row>
    <row r="17" spans="1:30" ht="12.75">
      <c r="A17" s="334"/>
      <c r="B17" s="335"/>
      <c r="AC17" s="334"/>
      <c r="AD17" s="336"/>
    </row>
    <row r="18" spans="1:30" ht="12.75">
      <c r="A18" s="334"/>
      <c r="B18" s="335"/>
      <c r="AC18" s="334"/>
      <c r="AD18" s="336"/>
    </row>
    <row r="19" spans="1:30" ht="12.75">
      <c r="A19" s="334"/>
      <c r="B19" s="335"/>
      <c r="AC19" s="334"/>
      <c r="AD19" s="336"/>
    </row>
    <row r="20" spans="1:30" ht="12.75">
      <c r="A20" s="334"/>
      <c r="B20" s="335"/>
      <c r="AC20" s="334"/>
      <c r="AD20" s="336"/>
    </row>
    <row r="21" spans="1:30" ht="12.75">
      <c r="A21" s="334"/>
      <c r="B21" s="335"/>
      <c r="AC21" s="334"/>
      <c r="AD21" s="336"/>
    </row>
    <row r="22" spans="1:30" ht="12.75">
      <c r="A22" s="334"/>
      <c r="B22" s="335"/>
      <c r="AC22" s="334"/>
      <c r="AD22" s="336"/>
    </row>
    <row r="23" spans="1:30" ht="12.75">
      <c r="A23" s="334"/>
      <c r="B23" s="335"/>
      <c r="AC23" s="334"/>
      <c r="AD23" s="336"/>
    </row>
    <row r="24" spans="1:30" ht="12.75">
      <c r="A24" s="334"/>
      <c r="B24" s="335"/>
      <c r="AC24" s="334"/>
      <c r="AD24" s="336"/>
    </row>
    <row r="25" spans="1:30" ht="12.75">
      <c r="A25" s="334"/>
      <c r="B25" s="335"/>
      <c r="AC25" s="334"/>
      <c r="AD25" s="336"/>
    </row>
    <row r="26" spans="1:30" ht="12.75">
      <c r="A26" s="334"/>
      <c r="B26" s="335"/>
      <c r="AC26" s="334"/>
      <c r="AD26" s="336"/>
    </row>
    <row r="27" spans="1:30" ht="12.75">
      <c r="A27" s="334"/>
      <c r="B27" s="335"/>
      <c r="AC27" s="334"/>
      <c r="AD27" s="336"/>
    </row>
    <row r="28" spans="1:30" ht="12.75">
      <c r="A28" s="334"/>
      <c r="B28" s="335"/>
      <c r="AC28" s="334"/>
      <c r="AD28" s="336"/>
    </row>
    <row r="29" spans="1:30" ht="12.75">
      <c r="A29" s="334"/>
      <c r="B29" s="335"/>
      <c r="AC29" s="334"/>
      <c r="AD29" s="336"/>
    </row>
    <row r="30" spans="1:30" ht="12.75">
      <c r="A30" s="334"/>
      <c r="B30" s="335"/>
      <c r="AC30" s="334"/>
      <c r="AD30" s="336"/>
    </row>
    <row r="31" spans="1:30" ht="12.75">
      <c r="A31" s="334"/>
      <c r="B31" s="335"/>
      <c r="AC31" s="334"/>
      <c r="AD31" s="336"/>
    </row>
    <row r="32" spans="1:30" ht="12.75">
      <c r="A32" s="334"/>
      <c r="B32" s="335"/>
      <c r="AC32" s="334"/>
      <c r="AD32" s="336"/>
    </row>
    <row r="33" spans="1:30" ht="12.75">
      <c r="A33" s="334"/>
      <c r="B33" s="335"/>
      <c r="AC33" s="334"/>
      <c r="AD33" s="336"/>
    </row>
    <row r="34" spans="1:30" ht="12.75">
      <c r="A34" s="334"/>
      <c r="B34" s="335"/>
      <c r="AC34" s="334"/>
      <c r="AD34" s="336"/>
    </row>
    <row r="35" spans="1:30" ht="12.75">
      <c r="A35" s="334"/>
      <c r="B35" s="335"/>
      <c r="AC35" s="334"/>
      <c r="AD35" s="336"/>
    </row>
    <row r="36" spans="1:30" ht="12.75">
      <c r="A36" s="334"/>
      <c r="B36" s="335"/>
      <c r="AC36" s="334"/>
      <c r="AD36" s="336"/>
    </row>
    <row r="37" spans="1:30" ht="12.75">
      <c r="A37" s="334"/>
      <c r="B37" s="335"/>
      <c r="AC37" s="334"/>
      <c r="AD37" s="336"/>
    </row>
    <row r="38" spans="1:30" ht="12.75">
      <c r="A38" s="334"/>
      <c r="B38" s="335"/>
      <c r="AC38" s="334"/>
      <c r="AD38" s="336"/>
    </row>
    <row r="39" spans="1:30" ht="12.75">
      <c r="A39" s="334"/>
      <c r="B39" s="335"/>
      <c r="AC39" s="334"/>
      <c r="AD39" s="336"/>
    </row>
    <row r="40" spans="1:30" ht="12.75">
      <c r="A40" s="334"/>
      <c r="B40" s="335"/>
      <c r="AC40" s="334"/>
      <c r="AD40" s="336"/>
    </row>
    <row r="41" spans="1:30" ht="12.75">
      <c r="A41" s="334"/>
      <c r="B41" s="335"/>
      <c r="AC41" s="334"/>
      <c r="AD41" s="336"/>
    </row>
    <row r="42" spans="1:30" ht="12.75">
      <c r="A42" s="334"/>
      <c r="B42" s="335"/>
      <c r="AC42" s="334"/>
      <c r="AD42" s="336"/>
    </row>
    <row r="44" ht="12.75">
      <c r="A44" s="8"/>
    </row>
    <row r="45" ht="12.75">
      <c r="A45" s="41"/>
    </row>
  </sheetData>
  <sheetProtection/>
  <mergeCells count="4">
    <mergeCell ref="A5:A42"/>
    <mergeCell ref="B4:B42"/>
    <mergeCell ref="AC2:AC42"/>
    <mergeCell ref="AD2:AD42"/>
  </mergeCells>
  <printOptions/>
  <pageMargins left="0.25" right="0.25" top="0.75" bottom="0.75" header="0.3" footer="0.3"/>
  <pageSetup fitToHeight="1" fitToWidth="1" horizontalDpi="600" verticalDpi="600" orientation="landscape" paperSize="9" scale="56"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BR77"/>
  <sheetViews>
    <sheetView zoomScalePageLayoutView="0" workbookViewId="0" topLeftCell="A1">
      <selection activeCell="D17" sqref="D17"/>
    </sheetView>
  </sheetViews>
  <sheetFormatPr defaultColWidth="9.140625" defaultRowHeight="12.75"/>
  <cols>
    <col min="2" max="21" width="7.7109375" style="92" customWidth="1"/>
  </cols>
  <sheetData>
    <row r="1" ht="12.75">
      <c r="A1" s="12" t="s">
        <v>114</v>
      </c>
    </row>
    <row r="2" spans="1:70" ht="12.75">
      <c r="A2" s="339" t="s">
        <v>128</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row>
    <row r="3" spans="1:70" ht="12.75">
      <c r="A3" s="7" t="s">
        <v>79</v>
      </c>
      <c r="B3" s="64"/>
      <c r="C3" s="64"/>
      <c r="D3" s="93"/>
      <c r="E3" s="64"/>
      <c r="F3" s="93"/>
      <c r="G3" s="64"/>
      <c r="H3" s="93"/>
      <c r="I3" s="64"/>
      <c r="J3" s="93"/>
      <c r="K3" s="64"/>
      <c r="L3" s="93"/>
      <c r="M3" s="64"/>
      <c r="N3" s="93"/>
      <c r="O3" s="64"/>
      <c r="P3" s="64"/>
      <c r="Q3" s="64"/>
      <c r="R3" s="93"/>
      <c r="S3" s="64"/>
      <c r="T3" s="64"/>
      <c r="U3" s="93"/>
      <c r="V3" s="14"/>
      <c r="W3" s="13"/>
      <c r="X3" s="14"/>
      <c r="Y3" s="37"/>
      <c r="Z3" s="14"/>
      <c r="AA3" s="37"/>
      <c r="AB3" s="14"/>
      <c r="AC3" s="14"/>
      <c r="AD3" s="14"/>
      <c r="AE3" s="14"/>
      <c r="AF3" s="14"/>
      <c r="AG3" s="3"/>
      <c r="AH3" s="14"/>
      <c r="AI3" s="17"/>
      <c r="AJ3" s="14"/>
      <c r="AK3" s="17"/>
      <c r="AL3" s="14"/>
      <c r="AM3" s="3"/>
      <c r="AN3" s="14"/>
      <c r="AO3" s="14"/>
      <c r="AP3" s="14"/>
      <c r="AQ3" s="14"/>
      <c r="AR3" s="14"/>
      <c r="AS3" s="17"/>
      <c r="AT3" s="14"/>
      <c r="AU3" s="17"/>
      <c r="AV3" s="14"/>
      <c r="AW3" s="13"/>
      <c r="AX3" s="14"/>
      <c r="AY3" s="13"/>
      <c r="AZ3" s="14"/>
      <c r="BA3" s="13"/>
      <c r="BB3" s="14"/>
      <c r="BC3" s="37"/>
      <c r="BD3" s="14"/>
      <c r="BE3" s="37"/>
      <c r="BF3" s="14"/>
      <c r="BG3" s="3"/>
      <c r="BH3" s="14"/>
      <c r="BI3" s="17"/>
      <c r="BJ3" s="14"/>
      <c r="BK3" s="17"/>
      <c r="BL3" s="14"/>
      <c r="BM3" s="14"/>
      <c r="BN3" s="14"/>
      <c r="BO3" s="13"/>
      <c r="BP3" s="14"/>
      <c r="BQ3" s="14"/>
      <c r="BR3" s="14"/>
    </row>
    <row r="7" spans="2:21" ht="12.75">
      <c r="B7" s="340" t="s">
        <v>129</v>
      </c>
      <c r="C7" s="341"/>
      <c r="D7" s="341"/>
      <c r="E7" s="341"/>
      <c r="F7" s="341"/>
      <c r="G7" s="341"/>
      <c r="H7" s="341"/>
      <c r="I7" s="341"/>
      <c r="J7" s="341"/>
      <c r="K7" s="341"/>
      <c r="L7" s="341"/>
      <c r="M7" s="341"/>
      <c r="N7" s="341"/>
      <c r="O7" s="341"/>
      <c r="P7" s="341"/>
      <c r="Q7" s="341"/>
      <c r="R7" s="341"/>
      <c r="S7" s="341"/>
      <c r="T7" s="341"/>
      <c r="U7" s="342"/>
    </row>
    <row r="8" spans="2:21" s="94" customFormat="1" ht="63.75" customHeight="1">
      <c r="B8" s="337" t="s">
        <v>115</v>
      </c>
      <c r="C8" s="338"/>
      <c r="D8" s="337" t="s">
        <v>118</v>
      </c>
      <c r="E8" s="338"/>
      <c r="F8" s="337" t="s">
        <v>130</v>
      </c>
      <c r="G8" s="338"/>
      <c r="H8" s="337" t="s">
        <v>119</v>
      </c>
      <c r="I8" s="338"/>
      <c r="J8" s="337" t="s">
        <v>131</v>
      </c>
      <c r="K8" s="338"/>
      <c r="L8" s="337" t="s">
        <v>132</v>
      </c>
      <c r="M8" s="338"/>
      <c r="N8" s="337" t="s">
        <v>133</v>
      </c>
      <c r="O8" s="338"/>
      <c r="P8" s="337" t="s">
        <v>134</v>
      </c>
      <c r="Q8" s="338"/>
      <c r="R8" s="337" t="s">
        <v>116</v>
      </c>
      <c r="S8" s="338"/>
      <c r="T8" s="337" t="s">
        <v>135</v>
      </c>
      <c r="U8" s="338"/>
    </row>
    <row r="9" spans="2:21" s="94" customFormat="1" ht="25.5">
      <c r="B9" s="95" t="s">
        <v>136</v>
      </c>
      <c r="C9" s="95" t="s">
        <v>1</v>
      </c>
      <c r="D9" s="95" t="s">
        <v>117</v>
      </c>
      <c r="E9" s="95" t="s">
        <v>1</v>
      </c>
      <c r="F9" s="95" t="s">
        <v>117</v>
      </c>
      <c r="G9" s="95" t="s">
        <v>1</v>
      </c>
      <c r="H9" s="95" t="s">
        <v>117</v>
      </c>
      <c r="I9" s="95" t="s">
        <v>1</v>
      </c>
      <c r="J9" s="95" t="s">
        <v>117</v>
      </c>
      <c r="K9" s="95" t="s">
        <v>1</v>
      </c>
      <c r="L9" s="95" t="s">
        <v>117</v>
      </c>
      <c r="M9" s="95" t="s">
        <v>1</v>
      </c>
      <c r="N9" s="95" t="s">
        <v>117</v>
      </c>
      <c r="O9" s="95" t="s">
        <v>1</v>
      </c>
      <c r="P9" s="95" t="s">
        <v>117</v>
      </c>
      <c r="Q9" s="95" t="s">
        <v>1</v>
      </c>
      <c r="R9" s="95" t="s">
        <v>117</v>
      </c>
      <c r="S9" s="95" t="s">
        <v>1</v>
      </c>
      <c r="T9" s="95" t="s">
        <v>117</v>
      </c>
      <c r="U9" s="95" t="s">
        <v>1</v>
      </c>
    </row>
    <row r="10" spans="2:21" ht="12.75">
      <c r="B10" s="96"/>
      <c r="C10" s="96"/>
      <c r="D10" s="96"/>
      <c r="E10" s="96"/>
      <c r="F10" s="96"/>
      <c r="G10" s="96"/>
      <c r="H10" s="96"/>
      <c r="I10" s="96"/>
      <c r="J10" s="96"/>
      <c r="K10" s="96"/>
      <c r="L10" s="96"/>
      <c r="M10" s="96"/>
      <c r="N10" s="96"/>
      <c r="O10" s="96"/>
      <c r="P10" s="96"/>
      <c r="Q10" s="96"/>
      <c r="R10" s="96"/>
      <c r="S10" s="96"/>
      <c r="T10" s="96"/>
      <c r="U10" s="96"/>
    </row>
    <row r="11" spans="1:21" ht="12.75">
      <c r="A11" s="97" t="s">
        <v>69</v>
      </c>
      <c r="B11" s="98">
        <v>-0.28013811393821564</v>
      </c>
      <c r="C11" s="98">
        <v>0.06272103735030857</v>
      </c>
      <c r="D11" s="98">
        <v>-0.21037439435999444</v>
      </c>
      <c r="E11" s="98">
        <v>0.060492936195409464</v>
      </c>
      <c r="F11" s="98">
        <v>-0.05517513925536019</v>
      </c>
      <c r="G11" s="98">
        <v>0.019045500060394002</v>
      </c>
      <c r="H11" s="98">
        <v>0.016431178435854607</v>
      </c>
      <c r="I11" s="98">
        <v>0.07404392494551054</v>
      </c>
      <c r="J11" s="98">
        <v>0.3549666359498499</v>
      </c>
      <c r="K11" s="98">
        <v>0.04738683863333122</v>
      </c>
      <c r="L11" s="98">
        <v>0.023723986211501392</v>
      </c>
      <c r="M11" s="98">
        <v>0.04733489916591906</v>
      </c>
      <c r="N11" s="98">
        <v>0.3104461806791566</v>
      </c>
      <c r="O11" s="98">
        <v>0.047581611384591646</v>
      </c>
      <c r="P11" s="98">
        <v>0.009599670214576098</v>
      </c>
      <c r="Q11" s="98">
        <v>0.054338165863126196</v>
      </c>
      <c r="R11" s="98">
        <v>-0.06595165807420897</v>
      </c>
      <c r="S11" s="98">
        <v>0.05556960872699688</v>
      </c>
      <c r="T11" s="98">
        <v>0.29273840129601925</v>
      </c>
      <c r="U11" s="98">
        <v>0.05759928239461168</v>
      </c>
    </row>
    <row r="12" spans="1:21" ht="12.75">
      <c r="A12" s="97" t="s">
        <v>38</v>
      </c>
      <c r="B12" s="98">
        <v>-0.012651523452447362</v>
      </c>
      <c r="C12" s="98">
        <v>0.07519260470460208</v>
      </c>
      <c r="D12" s="98">
        <v>-0.12788374260316915</v>
      </c>
      <c r="E12" s="98">
        <v>0.05783044415450102</v>
      </c>
      <c r="F12" s="98">
        <v>0.21860456368203685</v>
      </c>
      <c r="G12" s="98">
        <v>0.06541219299840706</v>
      </c>
      <c r="H12" s="98">
        <v>0.6476129851354911</v>
      </c>
      <c r="I12" s="98">
        <v>0.031693229136809005</v>
      </c>
      <c r="J12" s="98">
        <v>-0.14701403905509378</v>
      </c>
      <c r="K12" s="98">
        <v>0.03925503032302579</v>
      </c>
      <c r="L12" s="98">
        <v>-0.23037512560577578</v>
      </c>
      <c r="M12" s="98">
        <v>0.06156647581928255</v>
      </c>
      <c r="N12" s="98">
        <v>0.025731945867671597</v>
      </c>
      <c r="O12" s="98">
        <v>0.07490929221206247</v>
      </c>
      <c r="P12" s="98">
        <v>-0.048557697017509616</v>
      </c>
      <c r="Q12" s="98">
        <v>0.0479933262608648</v>
      </c>
      <c r="R12" s="98">
        <v>-0.06763007000880353</v>
      </c>
      <c r="S12" s="98">
        <v>0.04389296414314722</v>
      </c>
      <c r="T12" s="98">
        <v>0.30203540884969393</v>
      </c>
      <c r="U12" s="98">
        <v>0.04956238442974193</v>
      </c>
    </row>
    <row r="13" spans="1:21" ht="12.75">
      <c r="A13" s="97" t="s">
        <v>22</v>
      </c>
      <c r="B13" s="98">
        <v>-0.1682033404055203</v>
      </c>
      <c r="C13" s="98">
        <v>0.0566680741844143</v>
      </c>
      <c r="D13" s="98">
        <v>-0.19351206671146418</v>
      </c>
      <c r="E13" s="98">
        <v>0.0561057926900044</v>
      </c>
      <c r="F13" s="98">
        <v>0.049077951861045695</v>
      </c>
      <c r="G13" s="98">
        <v>0.1030743146414106</v>
      </c>
      <c r="H13" s="98">
        <v>0.5189871144206435</v>
      </c>
      <c r="I13" s="98">
        <v>0.0741665888234307</v>
      </c>
      <c r="J13" s="98">
        <v>0.06713399308798945</v>
      </c>
      <c r="K13" s="98">
        <v>0.0654244119416263</v>
      </c>
      <c r="L13" s="98">
        <v>0.076094130082644</v>
      </c>
      <c r="M13" s="98">
        <v>0.053054203883194345</v>
      </c>
      <c r="N13" s="98">
        <v>0.01796803642681902</v>
      </c>
      <c r="O13" s="98">
        <v>0.05566150113126898</v>
      </c>
      <c r="P13" s="98">
        <v>-0.21889782884331063</v>
      </c>
      <c r="Q13" s="98">
        <v>0.04462662429798692</v>
      </c>
      <c r="R13" s="98">
        <v>0.6655332234074754</v>
      </c>
      <c r="S13" s="98">
        <v>0.033209329339369265</v>
      </c>
      <c r="T13" s="98">
        <v>0.35467221104257174</v>
      </c>
      <c r="U13" s="98">
        <v>0.05504442800590323</v>
      </c>
    </row>
    <row r="14" spans="1:21" ht="12.75">
      <c r="A14" s="97" t="s">
        <v>43</v>
      </c>
      <c r="B14" s="98">
        <v>-0.15488318741518028</v>
      </c>
      <c r="C14" s="98">
        <v>0.03448843641404949</v>
      </c>
      <c r="D14" s="98">
        <v>0.00769737990782845</v>
      </c>
      <c r="E14" s="98">
        <v>0.04427610586765634</v>
      </c>
      <c r="F14" s="98">
        <v>0.137129660879832</v>
      </c>
      <c r="G14" s="98">
        <v>0.038022750164637735</v>
      </c>
      <c r="H14" s="98">
        <v>0.01722738483475347</v>
      </c>
      <c r="I14" s="98">
        <v>0.03169307535119123</v>
      </c>
      <c r="J14" s="98">
        <v>0.2876688601746643</v>
      </c>
      <c r="K14" s="98">
        <v>0.0482205515583257</v>
      </c>
      <c r="L14" s="98">
        <v>0.09228709184411703</v>
      </c>
      <c r="M14" s="98">
        <v>0.057690721937635345</v>
      </c>
      <c r="N14" s="98">
        <v>0.18503549524991333</v>
      </c>
      <c r="O14" s="98">
        <v>0.04705314588893385</v>
      </c>
      <c r="P14" s="98">
        <v>-0.05354453576076699</v>
      </c>
      <c r="Q14" s="98">
        <v>0.0333428382317559</v>
      </c>
      <c r="R14" s="98">
        <v>0.09470836628019379</v>
      </c>
      <c r="S14" s="98">
        <v>0.05445010010914804</v>
      </c>
      <c r="T14" s="98">
        <v>0.16334020960323056</v>
      </c>
      <c r="U14" s="98">
        <v>0.038767799783955816</v>
      </c>
    </row>
    <row r="15" spans="1:21" ht="12.75">
      <c r="A15" s="97" t="s">
        <v>59</v>
      </c>
      <c r="B15" s="98">
        <v>-0.06202504021506859</v>
      </c>
      <c r="C15" s="98">
        <v>0.07505377927023701</v>
      </c>
      <c r="D15" s="98">
        <v>-0.04223519815256026</v>
      </c>
      <c r="E15" s="98">
        <v>0.09131155045289888</v>
      </c>
      <c r="F15" s="98">
        <v>-0.035480424591062217</v>
      </c>
      <c r="G15" s="98">
        <v>0.1523683342583875</v>
      </c>
      <c r="H15" s="98">
        <v>0.21703506814343126</v>
      </c>
      <c r="I15" s="98">
        <v>0.045885344437935974</v>
      </c>
      <c r="J15" s="98">
        <v>0.3346220201713874</v>
      </c>
      <c r="K15" s="98">
        <v>0.05987054487836368</v>
      </c>
      <c r="L15" s="98">
        <v>0.22623712220211115</v>
      </c>
      <c r="M15" s="98">
        <v>0.07987045513631359</v>
      </c>
      <c r="N15" s="98">
        <v>0.3565265462807097</v>
      </c>
      <c r="O15" s="98">
        <v>0.053130709038627016</v>
      </c>
      <c r="P15" s="98">
        <v>0.32031876134675075</v>
      </c>
      <c r="Q15" s="98">
        <v>0.06606155787414983</v>
      </c>
      <c r="R15" s="98">
        <v>-0.04565610975654792</v>
      </c>
      <c r="S15" s="98">
        <v>0.08329274791908853</v>
      </c>
      <c r="T15" s="98">
        <v>0.2080266832145008</v>
      </c>
      <c r="U15" s="98">
        <v>0.05487602442195522</v>
      </c>
    </row>
    <row r="16" spans="1:21" ht="12.75">
      <c r="A16" s="97" t="s">
        <v>51</v>
      </c>
      <c r="B16" s="98">
        <v>-0.33128865489787024</v>
      </c>
      <c r="C16" s="98">
        <v>0.05608791935877116</v>
      </c>
      <c r="D16" s="98">
        <v>-0.32439533494083755</v>
      </c>
      <c r="E16" s="98">
        <v>0.06053577456247962</v>
      </c>
      <c r="F16" s="98">
        <v>0.28284718535885706</v>
      </c>
      <c r="G16" s="98">
        <v>0.06314831746953603</v>
      </c>
      <c r="H16" s="98">
        <v>0.366351979042472</v>
      </c>
      <c r="I16" s="98">
        <v>0.042241321152382064</v>
      </c>
      <c r="J16" s="98">
        <v>-0.12879361792172944</v>
      </c>
      <c r="K16" s="98">
        <v>0.05512929478739309</v>
      </c>
      <c r="L16" s="98">
        <v>0.020790693651827365</v>
      </c>
      <c r="M16" s="98">
        <v>0.046018161449982484</v>
      </c>
      <c r="N16" s="98">
        <v>-0.004717549896796212</v>
      </c>
      <c r="O16" s="98">
        <v>0.059619036151631735</v>
      </c>
      <c r="P16" s="98">
        <v>0.14714661747172716</v>
      </c>
      <c r="Q16" s="98">
        <v>0.1014600990439256</v>
      </c>
      <c r="R16" s="98">
        <v>0.08736686072267967</v>
      </c>
      <c r="S16" s="98">
        <v>0.0648675514394862</v>
      </c>
      <c r="T16" s="98">
        <v>0.2378114714850353</v>
      </c>
      <c r="U16" s="98">
        <v>0.06648509753055219</v>
      </c>
    </row>
    <row r="17" spans="1:21" ht="12.75">
      <c r="A17" s="97" t="s">
        <v>25</v>
      </c>
      <c r="B17" s="98">
        <v>-0.2216971604929863</v>
      </c>
      <c r="C17" s="98">
        <v>0.059307046297575675</v>
      </c>
      <c r="D17" s="98">
        <v>0.0023523252811343998</v>
      </c>
      <c r="E17" s="98">
        <v>0.06399558411934653</v>
      </c>
      <c r="F17" s="98">
        <v>-0.17285060305554217</v>
      </c>
      <c r="G17" s="98">
        <v>0.0895333126230436</v>
      </c>
      <c r="H17" s="98">
        <v>0.16367869292484113</v>
      </c>
      <c r="I17" s="98">
        <v>0.06548814327790956</v>
      </c>
      <c r="J17" s="98">
        <v>0.09408066330032527</v>
      </c>
      <c r="K17" s="98">
        <v>0.07031349081369191</v>
      </c>
      <c r="L17" s="98">
        <v>0.17728483154111588</v>
      </c>
      <c r="M17" s="98">
        <v>0.05886895323936844</v>
      </c>
      <c r="N17" s="98">
        <v>0.03275072716690074</v>
      </c>
      <c r="O17" s="98">
        <v>0.06458137133358216</v>
      </c>
      <c r="P17" s="98">
        <v>-0.08151914381700626</v>
      </c>
      <c r="Q17" s="98">
        <v>0.09425793367025877</v>
      </c>
      <c r="R17" s="98">
        <v>0.27108955151135417</v>
      </c>
      <c r="S17" s="98">
        <v>0.056179275313783784</v>
      </c>
      <c r="T17" s="98">
        <v>0.2037794886658663</v>
      </c>
      <c r="U17" s="98">
        <v>0.06976952297806473</v>
      </c>
    </row>
    <row r="18" spans="1:21" ht="12.75">
      <c r="A18" s="97" t="s">
        <v>55</v>
      </c>
      <c r="B18" s="98">
        <v>-0.05365392643453699</v>
      </c>
      <c r="C18" s="98">
        <v>0.06360215268509886</v>
      </c>
      <c r="D18" s="98">
        <v>0.1366074512349742</v>
      </c>
      <c r="E18" s="98">
        <v>0.09613934912698538</v>
      </c>
      <c r="F18" s="98">
        <v>-0.02280638758310271</v>
      </c>
      <c r="G18" s="98">
        <v>0.03223651892575966</v>
      </c>
      <c r="H18" s="98">
        <v>-0.02280638758310271</v>
      </c>
      <c r="I18" s="98">
        <v>0.03223651892575966</v>
      </c>
      <c r="J18" s="98">
        <v>-0.0974929376944586</v>
      </c>
      <c r="K18" s="98">
        <v>0.05714128516626718</v>
      </c>
      <c r="L18" s="98">
        <v>0.013157345629138461</v>
      </c>
      <c r="M18" s="98">
        <v>0.06698622315922034</v>
      </c>
      <c r="N18" s="98">
        <v>0.10414960702691947</v>
      </c>
      <c r="O18" s="98">
        <v>0.07162828679547857</v>
      </c>
      <c r="P18" s="98">
        <v>-0.08985450279291042</v>
      </c>
      <c r="Q18" s="98">
        <v>0.0528819058928565</v>
      </c>
      <c r="R18" s="98">
        <v>0.43161353924277795</v>
      </c>
      <c r="S18" s="98">
        <v>0.06672740174969281</v>
      </c>
      <c r="T18" s="98">
        <v>0.5228109698345631</v>
      </c>
      <c r="U18" s="98">
        <v>0.06527943067877195</v>
      </c>
    </row>
    <row r="19" spans="1:21" ht="12.75">
      <c r="A19" s="97" t="s">
        <v>36</v>
      </c>
      <c r="B19" s="98">
        <v>0.03405685662716345</v>
      </c>
      <c r="C19" s="98">
        <v>0.07212110229347363</v>
      </c>
      <c r="D19" s="98">
        <v>0.1761292929829421</v>
      </c>
      <c r="E19" s="98">
        <v>0.059504925158434786</v>
      </c>
      <c r="F19" s="98">
        <v>-0.01178660462647595</v>
      </c>
      <c r="G19" s="98">
        <v>0.08413420452062563</v>
      </c>
      <c r="H19" s="98">
        <v>-0.01178660462647595</v>
      </c>
      <c r="I19" s="98">
        <v>0.08413420452062563</v>
      </c>
      <c r="J19" s="98">
        <v>0.045708446883582096</v>
      </c>
      <c r="K19" s="98">
        <v>0.08080245757356073</v>
      </c>
      <c r="L19" s="98">
        <v>-0.031870764261295044</v>
      </c>
      <c r="M19" s="98">
        <v>0.08202009435867204</v>
      </c>
      <c r="N19" s="98">
        <v>0.12472203986098591</v>
      </c>
      <c r="O19" s="98">
        <v>0.08325142214275258</v>
      </c>
      <c r="P19" s="98">
        <v>-0.010180083530333627</v>
      </c>
      <c r="Q19" s="98">
        <v>0.08730072179156222</v>
      </c>
      <c r="R19" s="98">
        <v>0.08315291246420906</v>
      </c>
      <c r="S19" s="98">
        <v>0.06561895108692559</v>
      </c>
      <c r="T19" s="98">
        <v>0.3138307369549741</v>
      </c>
      <c r="U19" s="98">
        <v>0.06538245156171821</v>
      </c>
    </row>
    <row r="20" spans="1:21" ht="12.75">
      <c r="A20" s="97" t="s">
        <v>62</v>
      </c>
      <c r="B20" s="98" t="s">
        <v>137</v>
      </c>
      <c r="C20" s="98" t="s">
        <v>137</v>
      </c>
      <c r="D20" s="98" t="s">
        <v>137</v>
      </c>
      <c r="E20" s="98" t="s">
        <v>137</v>
      </c>
      <c r="F20" s="98" t="s">
        <v>137</v>
      </c>
      <c r="G20" s="98" t="s">
        <v>137</v>
      </c>
      <c r="H20" s="98" t="s">
        <v>137</v>
      </c>
      <c r="I20" s="98" t="s">
        <v>137</v>
      </c>
      <c r="J20" s="98" t="s">
        <v>137</v>
      </c>
      <c r="K20" s="98" t="s">
        <v>137</v>
      </c>
      <c r="L20" s="98" t="s">
        <v>137</v>
      </c>
      <c r="M20" s="98" t="s">
        <v>137</v>
      </c>
      <c r="N20" s="98" t="s">
        <v>137</v>
      </c>
      <c r="O20" s="98" t="s">
        <v>137</v>
      </c>
      <c r="P20" s="98" t="s">
        <v>137</v>
      </c>
      <c r="Q20" s="98" t="s">
        <v>137</v>
      </c>
      <c r="R20" s="98" t="s">
        <v>137</v>
      </c>
      <c r="S20" s="98" t="s">
        <v>137</v>
      </c>
      <c r="T20" s="98" t="s">
        <v>137</v>
      </c>
      <c r="U20" s="98" t="s">
        <v>137</v>
      </c>
    </row>
    <row r="21" spans="1:21" ht="12.75">
      <c r="A21" s="97" t="s">
        <v>19</v>
      </c>
      <c r="B21" s="98">
        <v>-0.11569985184340452</v>
      </c>
      <c r="C21" s="98">
        <v>0.07771645384559275</v>
      </c>
      <c r="D21" s="98">
        <v>-0.14436534518473784</v>
      </c>
      <c r="E21" s="98">
        <v>0.0625136440380892</v>
      </c>
      <c r="F21" s="98">
        <v>0.0023636536074036238</v>
      </c>
      <c r="G21" s="98">
        <v>0.04751460981095614</v>
      </c>
      <c r="H21" s="98">
        <v>0.0023636536074036238</v>
      </c>
      <c r="I21" s="98">
        <v>0.04751460981095614</v>
      </c>
      <c r="J21" s="98">
        <v>0.13594504499815074</v>
      </c>
      <c r="K21" s="98">
        <v>0.06646315392266988</v>
      </c>
      <c r="L21" s="98">
        <v>-0.23191850647211673</v>
      </c>
      <c r="M21" s="98">
        <v>0.05835126793192261</v>
      </c>
      <c r="N21" s="98">
        <v>0.06058528672542966</v>
      </c>
      <c r="O21" s="98">
        <v>0.07132959172848016</v>
      </c>
      <c r="P21" s="98">
        <v>-0.16903948244008865</v>
      </c>
      <c r="Q21" s="98">
        <v>0.06949711851952928</v>
      </c>
      <c r="R21" s="98">
        <v>0.2794151186916337</v>
      </c>
      <c r="S21" s="98">
        <v>0.04767330487174839</v>
      </c>
      <c r="T21" s="98">
        <v>0.40089526583590757</v>
      </c>
      <c r="U21" s="98">
        <v>0.08119781407036025</v>
      </c>
    </row>
    <row r="22" spans="1:21" ht="12.75">
      <c r="A22" s="97" t="s">
        <v>48</v>
      </c>
      <c r="B22" s="98">
        <v>-0.18597526346847215</v>
      </c>
      <c r="C22" s="98">
        <v>0.04894689057268869</v>
      </c>
      <c r="D22" s="98">
        <v>-0.11129530554915197</v>
      </c>
      <c r="E22" s="98">
        <v>0.08854861775915547</v>
      </c>
      <c r="F22" s="98">
        <v>0.11714691168482247</v>
      </c>
      <c r="G22" s="98">
        <v>0.05758512459148804</v>
      </c>
      <c r="H22" s="98">
        <v>0.26938959083603</v>
      </c>
      <c r="I22" s="98">
        <v>0.07638574061382239</v>
      </c>
      <c r="J22" s="98">
        <v>0.27932242529142987</v>
      </c>
      <c r="K22" s="98">
        <v>0.060070746493020605</v>
      </c>
      <c r="L22" s="98">
        <v>0.27201257955368463</v>
      </c>
      <c r="M22" s="98">
        <v>0.037267236809404754</v>
      </c>
      <c r="N22" s="98">
        <v>0.15816021368890867</v>
      </c>
      <c r="O22" s="98">
        <v>0.08265867562618315</v>
      </c>
      <c r="P22" s="98">
        <v>-0.11986212465113114</v>
      </c>
      <c r="Q22" s="98">
        <v>0.13794288404778846</v>
      </c>
      <c r="R22" s="98">
        <v>0.24831841291622206</v>
      </c>
      <c r="S22" s="98">
        <v>0.08910269870638943</v>
      </c>
      <c r="T22" s="98">
        <v>0.2738239237083612</v>
      </c>
      <c r="U22" s="98">
        <v>0.06760369477748845</v>
      </c>
    </row>
    <row r="23" spans="1:21" ht="12.75">
      <c r="A23" s="97" t="s">
        <v>49</v>
      </c>
      <c r="B23" s="98">
        <v>-0.08159417100081837</v>
      </c>
      <c r="C23" s="98">
        <v>0.0791715733406201</v>
      </c>
      <c r="D23" s="98">
        <v>-0.3275512485559717</v>
      </c>
      <c r="E23" s="98">
        <v>0.0638222715906348</v>
      </c>
      <c r="F23" s="98">
        <v>0.057403073858242296</v>
      </c>
      <c r="G23" s="98">
        <v>0.11609533671308243</v>
      </c>
      <c r="H23" s="98">
        <v>0.057403073858242296</v>
      </c>
      <c r="I23" s="98">
        <v>0.11609533671308243</v>
      </c>
      <c r="J23" s="98">
        <v>-0.042239167352398896</v>
      </c>
      <c r="K23" s="98">
        <v>0.06637249753918967</v>
      </c>
      <c r="L23" s="98">
        <v>0.1557777811509457</v>
      </c>
      <c r="M23" s="98">
        <v>0.07070914032581226</v>
      </c>
      <c r="N23" s="98">
        <v>0.10852381830519156</v>
      </c>
      <c r="O23" s="98">
        <v>0.08337596498308954</v>
      </c>
      <c r="P23" s="98">
        <v>-0.2038886066763475</v>
      </c>
      <c r="Q23" s="98">
        <v>0.05958544525273672</v>
      </c>
      <c r="R23" s="98">
        <v>0.019539118945043746</v>
      </c>
      <c r="S23" s="98">
        <v>0.06011262804911731</v>
      </c>
      <c r="T23" s="98">
        <v>0.11100085690883785</v>
      </c>
      <c r="U23" s="98">
        <v>0.0793743865339672</v>
      </c>
    </row>
    <row r="24" spans="1:21" ht="12.75">
      <c r="A24" s="97" t="s">
        <v>5</v>
      </c>
      <c r="B24" s="98">
        <v>-0.381596039238033</v>
      </c>
      <c r="C24" s="98">
        <v>0.0038864725093812947</v>
      </c>
      <c r="D24" s="98">
        <v>0.19637508939015139</v>
      </c>
      <c r="E24" s="98">
        <v>0.007426694022480274</v>
      </c>
      <c r="F24" s="98">
        <v>0.3356110509701918</v>
      </c>
      <c r="G24" s="98">
        <v>0.007621240602793248</v>
      </c>
      <c r="H24" s="98">
        <v>0.2909553746890999</v>
      </c>
      <c r="I24" s="98">
        <v>0.006045856660539933</v>
      </c>
      <c r="J24" s="98">
        <v>0.05889554485324122</v>
      </c>
      <c r="K24" s="98">
        <v>0.0050985003280433865</v>
      </c>
      <c r="L24" s="98">
        <v>-0.07028079968896381</v>
      </c>
      <c r="M24" s="98">
        <v>0.005057886554054694</v>
      </c>
      <c r="N24" s="98">
        <v>0.059910948620637415</v>
      </c>
      <c r="O24" s="98">
        <v>0.004327233178866981</v>
      </c>
      <c r="P24" s="98">
        <v>-0.41482463826055554</v>
      </c>
      <c r="Q24" s="98">
        <v>0.004122456176430397</v>
      </c>
      <c r="R24" s="98">
        <v>0.4025871752683352</v>
      </c>
      <c r="S24" s="98">
        <v>0.006232427524318546</v>
      </c>
      <c r="T24" s="98">
        <v>0.3769689105940352</v>
      </c>
      <c r="U24" s="98">
        <v>0.006037302226207905</v>
      </c>
    </row>
    <row r="25" spans="1:21" ht="12.75">
      <c r="A25" s="97" t="s">
        <v>58</v>
      </c>
      <c r="B25" s="98">
        <v>-0.1657886682597807</v>
      </c>
      <c r="C25" s="98">
        <v>0.0741614889044261</v>
      </c>
      <c r="D25" s="98">
        <v>0.13065219932575245</v>
      </c>
      <c r="E25" s="98">
        <v>0.09443940604835502</v>
      </c>
      <c r="F25" s="98">
        <v>-0.06740739444838569</v>
      </c>
      <c r="G25" s="98">
        <v>0.12446553204907465</v>
      </c>
      <c r="H25" s="98">
        <v>-0.07993433370427085</v>
      </c>
      <c r="I25" s="98">
        <v>0.05713412475254039</v>
      </c>
      <c r="J25" s="98">
        <v>0.2888586332128447</v>
      </c>
      <c r="K25" s="98">
        <v>0.08879196588854503</v>
      </c>
      <c r="L25" s="98">
        <v>-0.12722488453211245</v>
      </c>
      <c r="M25" s="98">
        <v>0.09475091136858244</v>
      </c>
      <c r="N25" s="98">
        <v>0.16408181282207163</v>
      </c>
      <c r="O25" s="98">
        <v>0.09583331198009032</v>
      </c>
      <c r="P25" s="98">
        <v>-0.03722918842211399</v>
      </c>
      <c r="Q25" s="98">
        <v>0.13178786752112892</v>
      </c>
      <c r="R25" s="98">
        <v>0.49042067423397556</v>
      </c>
      <c r="S25" s="98">
        <v>0.07949367018350868</v>
      </c>
      <c r="T25" s="98">
        <v>0.3194073734894046</v>
      </c>
      <c r="U25" s="98">
        <v>0.06965719255301656</v>
      </c>
    </row>
    <row r="26" spans="1:21" ht="12.75">
      <c r="A26" s="97" t="s">
        <v>32</v>
      </c>
      <c r="B26" s="98">
        <v>-0.0749637392694257</v>
      </c>
      <c r="C26" s="98">
        <v>0.07783284410262362</v>
      </c>
      <c r="D26" s="98">
        <v>-0.07554644549590729</v>
      </c>
      <c r="E26" s="98">
        <v>0.08317567073126243</v>
      </c>
      <c r="F26" s="98">
        <v>-0.04466037737645526</v>
      </c>
      <c r="G26" s="98">
        <v>0.12630656625408807</v>
      </c>
      <c r="H26" s="98">
        <v>0.17129194796847674</v>
      </c>
      <c r="I26" s="98">
        <v>0.06971117730301254</v>
      </c>
      <c r="J26" s="98">
        <v>0.19386595667516893</v>
      </c>
      <c r="K26" s="98">
        <v>0.06695974459083888</v>
      </c>
      <c r="L26" s="98">
        <v>0.053411016719789685</v>
      </c>
      <c r="M26" s="98">
        <v>0.061593913719226144</v>
      </c>
      <c r="N26" s="98">
        <v>0.25000165773550287</v>
      </c>
      <c r="O26" s="98">
        <v>0.07207424906454105</v>
      </c>
      <c r="P26" s="98">
        <v>0.08958680487271749</v>
      </c>
      <c r="Q26" s="98">
        <v>0.06942840155876547</v>
      </c>
      <c r="R26" s="98">
        <v>-0.20238949586843316</v>
      </c>
      <c r="S26" s="98">
        <v>0.08388188016789543</v>
      </c>
      <c r="T26" s="98">
        <v>0.27063310368727195</v>
      </c>
      <c r="U26" s="98">
        <v>0.06211289808101152</v>
      </c>
    </row>
    <row r="27" spans="1:21" ht="12.75">
      <c r="A27" s="97" t="s">
        <v>11</v>
      </c>
      <c r="B27" s="98">
        <v>0.021244577324075222</v>
      </c>
      <c r="C27" s="98">
        <v>0.04120677929919016</v>
      </c>
      <c r="D27" s="98">
        <v>-0.059593339175560395</v>
      </c>
      <c r="E27" s="98">
        <v>0.03596493057288253</v>
      </c>
      <c r="F27" s="98">
        <v>0.14335935347086276</v>
      </c>
      <c r="G27" s="98">
        <v>0.04929707613534557</v>
      </c>
      <c r="H27" s="98">
        <v>0.12530145929993136</v>
      </c>
      <c r="I27" s="98">
        <v>0.04009997230458077</v>
      </c>
      <c r="J27" s="98">
        <v>0.03460483514021256</v>
      </c>
      <c r="K27" s="98">
        <v>0.030668464167324487</v>
      </c>
      <c r="L27" s="98">
        <v>-0.019705332864467087</v>
      </c>
      <c r="M27" s="98">
        <v>0.03174049693295089</v>
      </c>
      <c r="N27" s="98">
        <v>0.15260782000925283</v>
      </c>
      <c r="O27" s="98">
        <v>0.03526755864333717</v>
      </c>
      <c r="P27" s="98">
        <v>-0.194061927795169</v>
      </c>
      <c r="Q27" s="98">
        <v>0.041422380029538367</v>
      </c>
      <c r="R27" s="98">
        <v>0.501446869128718</v>
      </c>
      <c r="S27" s="98">
        <v>0.033951562514436234</v>
      </c>
      <c r="T27" s="98">
        <v>0.21794565792894544</v>
      </c>
      <c r="U27" s="98">
        <v>0.034457438036367236</v>
      </c>
    </row>
    <row r="28" spans="1:21" ht="12.75">
      <c r="A28" s="97" t="s">
        <v>6</v>
      </c>
      <c r="B28" s="98">
        <v>-0.03277689794080911</v>
      </c>
      <c r="C28" s="98">
        <v>0.06114752809188183</v>
      </c>
      <c r="D28" s="98">
        <v>-0.13328818665351777</v>
      </c>
      <c r="E28" s="98">
        <v>0.05978664281741762</v>
      </c>
      <c r="F28" s="98">
        <v>0.01933546175063447</v>
      </c>
      <c r="G28" s="98">
        <v>0.034533907713874025</v>
      </c>
      <c r="H28" s="98">
        <v>0.15706524969849658</v>
      </c>
      <c r="I28" s="98">
        <v>0.04262807677680188</v>
      </c>
      <c r="J28" s="98">
        <v>0.15124253463932702</v>
      </c>
      <c r="K28" s="98">
        <v>0.06829415934990613</v>
      </c>
      <c r="L28" s="98">
        <v>-0.09001104490140684</v>
      </c>
      <c r="M28" s="98">
        <v>0.056782267817137584</v>
      </c>
      <c r="N28" s="98">
        <v>0.16679042314341605</v>
      </c>
      <c r="O28" s="98">
        <v>0.06886595571772706</v>
      </c>
      <c r="P28" s="98">
        <v>-0.3275053044063556</v>
      </c>
      <c r="Q28" s="98">
        <v>0.04418767753252006</v>
      </c>
      <c r="R28" s="98">
        <v>0.37788639617295217</v>
      </c>
      <c r="S28" s="98">
        <v>0.043034674537033996</v>
      </c>
      <c r="T28" s="98">
        <v>0.5234360067548658</v>
      </c>
      <c r="U28" s="98">
        <v>0.03791922908790122</v>
      </c>
    </row>
    <row r="29" spans="1:21" ht="12.75">
      <c r="A29" s="97" t="s">
        <v>50</v>
      </c>
      <c r="B29" s="98">
        <v>-0.01769320908636129</v>
      </c>
      <c r="C29" s="98">
        <v>0.08736186310564757</v>
      </c>
      <c r="D29" s="98">
        <v>-0.14306126924662527</v>
      </c>
      <c r="E29" s="98">
        <v>0.11397711167420191</v>
      </c>
      <c r="F29" s="98">
        <v>0.14738157689314446</v>
      </c>
      <c r="G29" s="98">
        <v>0.0743312355259395</v>
      </c>
      <c r="H29" s="98">
        <v>0.005180390263600601</v>
      </c>
      <c r="I29" s="98">
        <v>0.01713505823382882</v>
      </c>
      <c r="J29" s="98">
        <v>-0.012878466248448515</v>
      </c>
      <c r="K29" s="98">
        <v>0.08166173134756195</v>
      </c>
      <c r="L29" s="98">
        <v>0.11085372044658053</v>
      </c>
      <c r="M29" s="98">
        <v>0.09256098016581145</v>
      </c>
      <c r="N29" s="98">
        <v>-0.04415174875305317</v>
      </c>
      <c r="O29" s="98">
        <v>0.09921864216785087</v>
      </c>
      <c r="P29" s="98">
        <v>-0.5284387593262683</v>
      </c>
      <c r="Q29" s="98">
        <v>0.12447657977836876</v>
      </c>
      <c r="R29" s="98">
        <v>0.3056289703340317</v>
      </c>
      <c r="S29" s="98">
        <v>0.112492975078248</v>
      </c>
      <c r="T29" s="98">
        <v>0.27622856551691816</v>
      </c>
      <c r="U29" s="98">
        <v>0.08775426472043305</v>
      </c>
    </row>
    <row r="30" spans="1:21" ht="12.75">
      <c r="A30" s="97" t="s">
        <v>37</v>
      </c>
      <c r="B30" s="98">
        <v>-0.3381481764780659</v>
      </c>
      <c r="C30" s="98">
        <v>0.002237957351013631</v>
      </c>
      <c r="D30" s="98">
        <v>-0.16530264541689102</v>
      </c>
      <c r="E30" s="98">
        <v>0.002451366172674688</v>
      </c>
      <c r="F30" s="98">
        <v>0.011840393807906694</v>
      </c>
      <c r="G30" s="98">
        <v>0.0025172652206800583</v>
      </c>
      <c r="H30" s="98">
        <v>0.4397724073750447</v>
      </c>
      <c r="I30" s="98">
        <v>0.0025012533968019044</v>
      </c>
      <c r="J30" s="98">
        <v>0.016704463431360422</v>
      </c>
      <c r="K30" s="98">
        <v>0.0016115933921576932</v>
      </c>
      <c r="L30" s="98">
        <v>0.34433883974325163</v>
      </c>
      <c r="M30" s="98">
        <v>0.0011916747641355396</v>
      </c>
      <c r="N30" s="98">
        <v>0.13980801821689703</v>
      </c>
      <c r="O30" s="98">
        <v>0.0022597910396491266</v>
      </c>
      <c r="P30" s="98">
        <v>-0.1304688899797746</v>
      </c>
      <c r="Q30" s="98">
        <v>0.010984819491351322</v>
      </c>
      <c r="R30" s="98">
        <v>0.2775239725950022</v>
      </c>
      <c r="S30" s="98">
        <v>0.0023019892275749753</v>
      </c>
      <c r="T30" s="98">
        <v>0.04785279658393122</v>
      </c>
      <c r="U30" s="98">
        <v>0.002484344510112081</v>
      </c>
    </row>
    <row r="31" spans="1:21" ht="12.75">
      <c r="A31" s="97" t="s">
        <v>47</v>
      </c>
      <c r="B31" s="98">
        <v>-0.2571230564072645</v>
      </c>
      <c r="C31" s="98">
        <v>0.038134900553437795</v>
      </c>
      <c r="D31" s="98">
        <v>-0.08742126248030199</v>
      </c>
      <c r="E31" s="98">
        <v>0.050115516569019365</v>
      </c>
      <c r="F31" s="98">
        <v>-0.14024498811491368</v>
      </c>
      <c r="G31" s="98">
        <v>0.06069568134343114</v>
      </c>
      <c r="H31" s="98">
        <v>-0.07856015455463299</v>
      </c>
      <c r="I31" s="98">
        <v>0.04829193655755845</v>
      </c>
      <c r="J31" s="98">
        <v>0.3744719282439172</v>
      </c>
      <c r="K31" s="98">
        <v>0.03539938269512684</v>
      </c>
      <c r="L31" s="98">
        <v>0.25511304386350414</v>
      </c>
      <c r="M31" s="98">
        <v>0.04474344127380482</v>
      </c>
      <c r="N31" s="98">
        <v>0.5916717824998659</v>
      </c>
      <c r="O31" s="98">
        <v>0.026272763591083555</v>
      </c>
      <c r="P31" s="98">
        <v>0.14451693171991037</v>
      </c>
      <c r="Q31" s="98">
        <v>0.053534606551187226</v>
      </c>
      <c r="R31" s="98">
        <v>0.02698540567672171</v>
      </c>
      <c r="S31" s="98">
        <v>0.02714643286973331</v>
      </c>
      <c r="T31" s="98">
        <v>0.2825632469900254</v>
      </c>
      <c r="U31" s="98">
        <v>0.024936503979219718</v>
      </c>
    </row>
    <row r="32" spans="1:21" ht="12.75">
      <c r="A32" s="97" t="s">
        <v>17</v>
      </c>
      <c r="B32" s="98">
        <v>0.03100941881811742</v>
      </c>
      <c r="C32" s="98">
        <v>0.10716265905465723</v>
      </c>
      <c r="D32" s="98">
        <v>-0.3348125107401319</v>
      </c>
      <c r="E32" s="98">
        <v>0.08281986093892098</v>
      </c>
      <c r="F32" s="98">
        <v>-0.13077708268873917</v>
      </c>
      <c r="G32" s="98">
        <v>0.06227297802844178</v>
      </c>
      <c r="H32" s="98">
        <v>0.5704105083412093</v>
      </c>
      <c r="I32" s="98">
        <v>0.07393326871340034</v>
      </c>
      <c r="J32" s="98">
        <v>0.03780663891963342</v>
      </c>
      <c r="K32" s="98">
        <v>0.08184149095852443</v>
      </c>
      <c r="L32" s="98">
        <v>-0.015779497050798116</v>
      </c>
      <c r="M32" s="98">
        <v>0.06332549567150815</v>
      </c>
      <c r="N32" s="98">
        <v>0.03722964099928702</v>
      </c>
      <c r="O32" s="98">
        <v>0.09388453373746508</v>
      </c>
      <c r="P32" s="98">
        <v>-0.1417180549133996</v>
      </c>
      <c r="Q32" s="98">
        <v>0.09738068564686371</v>
      </c>
      <c r="R32" s="98">
        <v>0.37522816928263125</v>
      </c>
      <c r="S32" s="98">
        <v>0.11260143961838316</v>
      </c>
      <c r="T32" s="98">
        <v>0.4133751169478558</v>
      </c>
      <c r="U32" s="98">
        <v>0.06098965600851302</v>
      </c>
    </row>
    <row r="33" spans="1:21" ht="12.75">
      <c r="A33" s="97" t="s">
        <v>63</v>
      </c>
      <c r="B33" s="98">
        <v>-0.19073068082345285</v>
      </c>
      <c r="C33" s="98">
        <v>0.06647098693639748</v>
      </c>
      <c r="D33" s="98">
        <v>-0.047867802018789575</v>
      </c>
      <c r="E33" s="98">
        <v>0.07425867312857719</v>
      </c>
      <c r="F33" s="98">
        <v>0.04279942838964304</v>
      </c>
      <c r="G33" s="98">
        <v>0.047640210391422806</v>
      </c>
      <c r="H33" s="98">
        <v>0.04412504374790315</v>
      </c>
      <c r="I33" s="98">
        <v>0.08088631555925702</v>
      </c>
      <c r="J33" s="98">
        <v>0.16250072013665798</v>
      </c>
      <c r="K33" s="98">
        <v>0.06442412957057647</v>
      </c>
      <c r="L33" s="98">
        <v>-0.017996536189643173</v>
      </c>
      <c r="M33" s="98">
        <v>0.06875934368158841</v>
      </c>
      <c r="N33" s="98">
        <v>0.16081836310405848</v>
      </c>
      <c r="O33" s="98">
        <v>0.06245556955076158</v>
      </c>
      <c r="P33" s="98">
        <v>-0.029956513564078337</v>
      </c>
      <c r="Q33" s="98">
        <v>0.07973912397551085</v>
      </c>
      <c r="R33" s="98">
        <v>0.12165609496645578</v>
      </c>
      <c r="S33" s="98">
        <v>0.06005229073733356</v>
      </c>
      <c r="T33" s="98">
        <v>0.34124784749666526</v>
      </c>
      <c r="U33" s="98">
        <v>0.03329712045830439</v>
      </c>
    </row>
    <row r="34" spans="1:21" ht="12.75">
      <c r="A34" s="97" t="s">
        <v>12</v>
      </c>
      <c r="B34" s="98">
        <v>-0.2356460681518957</v>
      </c>
      <c r="C34" s="98">
        <v>0.0719533620287664</v>
      </c>
      <c r="D34" s="98">
        <v>-0.0484812484370141</v>
      </c>
      <c r="E34" s="98">
        <v>0.08096293358613953</v>
      </c>
      <c r="F34" s="98">
        <v>0.03786197956494264</v>
      </c>
      <c r="G34" s="98">
        <v>0.06404965659532649</v>
      </c>
      <c r="H34" s="98">
        <v>0.1612994037745429</v>
      </c>
      <c r="I34" s="98">
        <v>0.05325314374292828</v>
      </c>
      <c r="J34" s="98">
        <v>0.1633901066910464</v>
      </c>
      <c r="K34" s="98">
        <v>0.0744487646476063</v>
      </c>
      <c r="L34" s="98">
        <v>-0.006417690063518844</v>
      </c>
      <c r="M34" s="98">
        <v>0.08301173431803995</v>
      </c>
      <c r="N34" s="98">
        <v>0.15059913109394313</v>
      </c>
      <c r="O34" s="98">
        <v>0.07495916744254419</v>
      </c>
      <c r="P34" s="98">
        <v>-0.0286361182874402</v>
      </c>
      <c r="Q34" s="98">
        <v>0.07493859757820712</v>
      </c>
      <c r="R34" s="98">
        <v>0.19269476045580405</v>
      </c>
      <c r="S34" s="98">
        <v>0.0796976516859282</v>
      </c>
      <c r="T34" s="98">
        <v>0.3056978997520177</v>
      </c>
      <c r="U34" s="98">
        <v>0.05940427280353884</v>
      </c>
    </row>
    <row r="35" spans="1:21" ht="12.75">
      <c r="A35" s="97" t="s">
        <v>44</v>
      </c>
      <c r="B35" s="98">
        <v>-0.0539885617639671</v>
      </c>
      <c r="C35" s="98">
        <v>0.060923994912892326</v>
      </c>
      <c r="D35" s="98">
        <v>-0.018110930029215024</v>
      </c>
      <c r="E35" s="98">
        <v>0.06978353047852541</v>
      </c>
      <c r="F35" s="98">
        <v>0.0501432063247392</v>
      </c>
      <c r="G35" s="98">
        <v>0.05106997834938546</v>
      </c>
      <c r="H35" s="98">
        <v>-0.038204226957990584</v>
      </c>
      <c r="I35" s="98">
        <v>0.06456717601639994</v>
      </c>
      <c r="J35" s="98">
        <v>-0.02941426496296035</v>
      </c>
      <c r="K35" s="98">
        <v>0.07767879211249044</v>
      </c>
      <c r="L35" s="98">
        <v>-0.0805817085928748</v>
      </c>
      <c r="M35" s="98">
        <v>0.06740445963705262</v>
      </c>
      <c r="N35" s="98">
        <v>0.0556270852572681</v>
      </c>
      <c r="O35" s="98">
        <v>0.0702838454819329</v>
      </c>
      <c r="P35" s="98">
        <v>-0.15603183980915858</v>
      </c>
      <c r="Q35" s="98">
        <v>0.0606802971786107</v>
      </c>
      <c r="R35" s="98">
        <v>0.011821055984931618</v>
      </c>
      <c r="S35" s="98">
        <v>0.09163686582199317</v>
      </c>
      <c r="T35" s="98">
        <v>0.3267969043025643</v>
      </c>
      <c r="U35" s="98">
        <v>0.0529831227101077</v>
      </c>
    </row>
    <row r="36" spans="1:21" ht="12.75">
      <c r="A36" s="97" t="s">
        <v>45</v>
      </c>
      <c r="B36" s="98">
        <v>-0.09054175976538824</v>
      </c>
      <c r="C36" s="98">
        <v>0.07097435398715056</v>
      </c>
      <c r="D36" s="98">
        <v>0.13514240000496608</v>
      </c>
      <c r="E36" s="98">
        <v>0.06824521241373861</v>
      </c>
      <c r="F36" s="98">
        <v>-0.13763307254675627</v>
      </c>
      <c r="G36" s="98">
        <v>0.11159246165412692</v>
      </c>
      <c r="H36" s="98">
        <v>0.12825568224653883</v>
      </c>
      <c r="I36" s="98">
        <v>0.10542517829708808</v>
      </c>
      <c r="J36" s="98">
        <v>0.11500103210430201</v>
      </c>
      <c r="K36" s="98">
        <v>0.1126524079948613</v>
      </c>
      <c r="L36" s="98">
        <v>0.21208427236581912</v>
      </c>
      <c r="M36" s="98">
        <v>0.046539995174465845</v>
      </c>
      <c r="N36" s="98">
        <v>0.24473995406917126</v>
      </c>
      <c r="O36" s="98">
        <v>0.07230187081765577</v>
      </c>
      <c r="P36" s="98">
        <v>-0.019966437822053658</v>
      </c>
      <c r="Q36" s="98">
        <v>0.16880555742494713</v>
      </c>
      <c r="R36" s="98">
        <v>0.389488252543076</v>
      </c>
      <c r="S36" s="98">
        <v>0.05258443097855591</v>
      </c>
      <c r="T36" s="98">
        <v>0.3962805833055398</v>
      </c>
      <c r="U36" s="98">
        <v>0.06485438802318537</v>
      </c>
    </row>
    <row r="37" spans="1:21" ht="12.75">
      <c r="A37" s="97" t="s">
        <v>52</v>
      </c>
      <c r="B37" s="98">
        <v>-0.20608974079895997</v>
      </c>
      <c r="C37" s="98">
        <v>0.0821404470829679</v>
      </c>
      <c r="D37" s="98">
        <v>-0.08927036096025791</v>
      </c>
      <c r="E37" s="98">
        <v>0.04936907246240235</v>
      </c>
      <c r="F37" s="98">
        <v>0.26696865498219075</v>
      </c>
      <c r="G37" s="98">
        <v>0.04888765282238485</v>
      </c>
      <c r="H37" s="98">
        <v>-0.204884534216765</v>
      </c>
      <c r="I37" s="98">
        <v>0.05412666549138033</v>
      </c>
      <c r="J37" s="98">
        <v>0.0539055541969586</v>
      </c>
      <c r="K37" s="98">
        <v>0.08159546176954052</v>
      </c>
      <c r="L37" s="98">
        <v>-0.10432917062705785</v>
      </c>
      <c r="M37" s="98">
        <v>0.07592278068365117</v>
      </c>
      <c r="N37" s="98">
        <v>-0.05724453458837224</v>
      </c>
      <c r="O37" s="98">
        <v>0.06314593292526512</v>
      </c>
      <c r="P37" s="98">
        <v>-0.05580347705568631</v>
      </c>
      <c r="Q37" s="98">
        <v>0.07578140408022069</v>
      </c>
      <c r="R37" s="98">
        <v>-0.0075164888959745185</v>
      </c>
      <c r="S37" s="98">
        <v>0.06556930955000903</v>
      </c>
      <c r="T37" s="98">
        <v>0.1795729627323316</v>
      </c>
      <c r="U37" s="98">
        <v>0.08001200171922614</v>
      </c>
    </row>
    <row r="38" spans="1:21" ht="12.75">
      <c r="A38" s="97" t="s">
        <v>67</v>
      </c>
      <c r="B38" s="98">
        <v>-0.012064371275646793</v>
      </c>
      <c r="C38" s="98">
        <v>0.0076359151169961715</v>
      </c>
      <c r="D38" s="98">
        <v>0.45940940560672544</v>
      </c>
      <c r="E38" s="98">
        <v>0.018309071141657206</v>
      </c>
      <c r="F38" s="98">
        <v>0.297423433211638</v>
      </c>
      <c r="G38" s="98">
        <v>0.007793234964552956</v>
      </c>
      <c r="H38" s="98">
        <v>0.4584867135727644</v>
      </c>
      <c r="I38" s="98">
        <v>0.006628740988882373</v>
      </c>
      <c r="J38" s="98">
        <v>-0.047351661297094956</v>
      </c>
      <c r="K38" s="98">
        <v>0.011447977224242926</v>
      </c>
      <c r="L38" s="98">
        <v>-0.15756633166303446</v>
      </c>
      <c r="M38" s="98">
        <v>0.009557268275367032</v>
      </c>
      <c r="N38" s="98">
        <v>0.12786752156918207</v>
      </c>
      <c r="O38" s="98">
        <v>0.010905790095764449</v>
      </c>
      <c r="P38" s="98">
        <v>-0.20788284626348721</v>
      </c>
      <c r="Q38" s="98">
        <v>0.009373126208604619</v>
      </c>
      <c r="R38" s="98">
        <v>-0.25021781649263886</v>
      </c>
      <c r="S38" s="98">
        <v>0.017954576968110193</v>
      </c>
      <c r="T38" s="98">
        <v>0.5092489837143716</v>
      </c>
      <c r="U38" s="98">
        <v>0.005476572575651076</v>
      </c>
    </row>
    <row r="39" spans="1:21" ht="12.75">
      <c r="A39" s="97" t="s">
        <v>46</v>
      </c>
      <c r="B39" s="98">
        <v>-0.014910411692361307</v>
      </c>
      <c r="C39" s="98">
        <v>0.04992404874445864</v>
      </c>
      <c r="D39" s="98">
        <v>-0.29385850024070526</v>
      </c>
      <c r="E39" s="98">
        <v>0.05777048663024516</v>
      </c>
      <c r="F39" s="98" t="s">
        <v>137</v>
      </c>
      <c r="G39" s="98" t="s">
        <v>137</v>
      </c>
      <c r="H39" s="98" t="s">
        <v>137</v>
      </c>
      <c r="I39" s="98" t="s">
        <v>137</v>
      </c>
      <c r="J39" s="98">
        <v>0.46375814352607503</v>
      </c>
      <c r="K39" s="98">
        <v>0.044318695875423746</v>
      </c>
      <c r="L39" s="98">
        <v>-0.013453371488908045</v>
      </c>
      <c r="M39" s="98">
        <v>0.06467692834719233</v>
      </c>
      <c r="N39" s="98">
        <v>0.09980942723965823</v>
      </c>
      <c r="O39" s="98">
        <v>0.04357842387917969</v>
      </c>
      <c r="P39" s="98">
        <v>-0.1599341959352719</v>
      </c>
      <c r="Q39" s="98">
        <v>0.04138839197286296</v>
      </c>
      <c r="R39" s="98">
        <v>0.44931343199538465</v>
      </c>
      <c r="S39" s="98">
        <v>0.03768288525069407</v>
      </c>
      <c r="T39" s="98">
        <v>0.44898086932226444</v>
      </c>
      <c r="U39" s="98">
        <v>0.051206804956383065</v>
      </c>
    </row>
    <row r="40" spans="1:21" ht="12.75">
      <c r="A40" s="97" t="s">
        <v>27</v>
      </c>
      <c r="B40" s="98">
        <v>-0.11515355979963922</v>
      </c>
      <c r="C40" s="98">
        <v>0.07557639649901825</v>
      </c>
      <c r="D40" s="98">
        <v>0.03875603171644786</v>
      </c>
      <c r="E40" s="98">
        <v>0.0887169239442139</v>
      </c>
      <c r="F40" s="98">
        <v>-0.04473038805386998</v>
      </c>
      <c r="G40" s="98">
        <v>0.07197739899346116</v>
      </c>
      <c r="H40" s="98">
        <v>-0.06381994370381876</v>
      </c>
      <c r="I40" s="98">
        <v>0.07635463293330917</v>
      </c>
      <c r="J40" s="98">
        <v>0.10261847840267062</v>
      </c>
      <c r="K40" s="98">
        <v>0.05748415676122972</v>
      </c>
      <c r="L40" s="98">
        <v>-0.012866460204279041</v>
      </c>
      <c r="M40" s="98">
        <v>0.07513391662233782</v>
      </c>
      <c r="N40" s="98">
        <v>0.2599610382654894</v>
      </c>
      <c r="O40" s="98">
        <v>0.07786518845724277</v>
      </c>
      <c r="P40" s="98">
        <v>0.12591220726127259</v>
      </c>
      <c r="Q40" s="98">
        <v>0.06482755307469089</v>
      </c>
      <c r="R40" s="98">
        <v>0.12176967474863902</v>
      </c>
      <c r="S40" s="98">
        <v>0.060140244101711586</v>
      </c>
      <c r="T40" s="98">
        <v>0.1586261038876247</v>
      </c>
      <c r="U40" s="98">
        <v>0.07769908083346753</v>
      </c>
    </row>
    <row r="41" spans="1:21" ht="12.75">
      <c r="A41" s="97" t="s">
        <v>20</v>
      </c>
      <c r="B41" s="98">
        <v>-0.15227664406526517</v>
      </c>
      <c r="C41" s="98">
        <v>0.06014152742467742</v>
      </c>
      <c r="D41" s="98">
        <v>-0.11182166393994918</v>
      </c>
      <c r="E41" s="98">
        <v>0.0785917745735563</v>
      </c>
      <c r="F41" s="98">
        <v>-0.031068395582084397</v>
      </c>
      <c r="G41" s="98">
        <v>0.06782589733615967</v>
      </c>
      <c r="H41" s="98">
        <v>0.21162585662775815</v>
      </c>
      <c r="I41" s="98">
        <v>0.08614170818334153</v>
      </c>
      <c r="J41" s="98">
        <v>0.272233490452518</v>
      </c>
      <c r="K41" s="98">
        <v>0.08124470005211207</v>
      </c>
      <c r="L41" s="98">
        <v>0.07291418279986797</v>
      </c>
      <c r="M41" s="98">
        <v>0.05799507707965384</v>
      </c>
      <c r="N41" s="98">
        <v>0.0944794313005716</v>
      </c>
      <c r="O41" s="98">
        <v>0.08660615471183698</v>
      </c>
      <c r="P41" s="98">
        <v>0.029733032935736155</v>
      </c>
      <c r="Q41" s="98">
        <v>0.0419326532564158</v>
      </c>
      <c r="R41" s="98">
        <v>0.06287151860254521</v>
      </c>
      <c r="S41" s="98">
        <v>0.09687447923401711</v>
      </c>
      <c r="T41" s="98">
        <v>0.2654227622818324</v>
      </c>
      <c r="U41" s="98">
        <v>0.03723368597999422</v>
      </c>
    </row>
    <row r="42" spans="1:21" ht="12.75">
      <c r="A42" s="97" t="s">
        <v>39</v>
      </c>
      <c r="B42" s="98">
        <v>0.009712406382301805</v>
      </c>
      <c r="C42" s="98">
        <v>0.07290229589107054</v>
      </c>
      <c r="D42" s="98">
        <v>0.11446394540080662</v>
      </c>
      <c r="E42" s="98">
        <v>0.06374090762263661</v>
      </c>
      <c r="F42" s="98">
        <v>-0.04318717208593258</v>
      </c>
      <c r="G42" s="98">
        <v>0.07413673232420961</v>
      </c>
      <c r="H42" s="98">
        <v>0.043187172085932674</v>
      </c>
      <c r="I42" s="98">
        <v>0.07413673232420963</v>
      </c>
      <c r="J42" s="98">
        <v>0.29463022256741145</v>
      </c>
      <c r="K42" s="98">
        <v>0.1344298691335297</v>
      </c>
      <c r="L42" s="98">
        <v>0.020031801054071437</v>
      </c>
      <c r="M42" s="98">
        <v>0.0639795249452707</v>
      </c>
      <c r="N42" s="98">
        <v>0.04549575371304491</v>
      </c>
      <c r="O42" s="98">
        <v>0.05428354201858309</v>
      </c>
      <c r="P42" s="98">
        <v>-0.06028645778275914</v>
      </c>
      <c r="Q42" s="98">
        <v>0.0608517421563464</v>
      </c>
      <c r="R42" s="98">
        <v>-0.2534003538428229</v>
      </c>
      <c r="S42" s="98">
        <v>0.05758781320187196</v>
      </c>
      <c r="T42" s="98">
        <v>-0.06888431196135454</v>
      </c>
      <c r="U42" s="98">
        <v>0.05375928083730511</v>
      </c>
    </row>
    <row r="43" spans="1:21" ht="12.75">
      <c r="A43" s="97" t="s">
        <v>23</v>
      </c>
      <c r="B43" s="98">
        <v>-0.15305566493391487</v>
      </c>
      <c r="C43" s="98">
        <v>0.05918670088269791</v>
      </c>
      <c r="D43" s="98">
        <v>-0.3626189265904489</v>
      </c>
      <c r="E43" s="98">
        <v>0.05716257914266197</v>
      </c>
      <c r="F43" s="98">
        <v>0.027424291588098934</v>
      </c>
      <c r="G43" s="98">
        <v>0.05715404215589587</v>
      </c>
      <c r="H43" s="98">
        <v>-0.0024667821437261666</v>
      </c>
      <c r="I43" s="98">
        <v>0.03738838700539814</v>
      </c>
      <c r="J43" s="98">
        <v>0.04663143853821882</v>
      </c>
      <c r="K43" s="98">
        <v>0.06205055173280858</v>
      </c>
      <c r="L43" s="98">
        <v>0.07231102364120377</v>
      </c>
      <c r="M43" s="98">
        <v>0.05473360356448355</v>
      </c>
      <c r="N43" s="98">
        <v>-0.0005297758691059244</v>
      </c>
      <c r="O43" s="98">
        <v>0.06027287328196723</v>
      </c>
      <c r="P43" s="98">
        <v>0.014581537100775425</v>
      </c>
      <c r="Q43" s="98">
        <v>0.07897279039151364</v>
      </c>
      <c r="R43" s="98">
        <v>-0.10677966350352905</v>
      </c>
      <c r="S43" s="98">
        <v>0.057518689069016284</v>
      </c>
      <c r="T43" s="98">
        <v>0.13775569805209587</v>
      </c>
      <c r="U43" s="98">
        <v>0.06916495464085679</v>
      </c>
    </row>
    <row r="44" spans="1:21" ht="12.75">
      <c r="A44" s="97" t="s">
        <v>60</v>
      </c>
      <c r="B44" s="98">
        <v>-0.27998276224803154</v>
      </c>
      <c r="C44" s="98">
        <v>0.07930893392807427</v>
      </c>
      <c r="D44" s="98">
        <v>-0.423825046508381</v>
      </c>
      <c r="E44" s="98">
        <v>0.09447924056258722</v>
      </c>
      <c r="F44" s="98">
        <v>-0.2428624258208178</v>
      </c>
      <c r="G44" s="98">
        <v>0.15627726555781368</v>
      </c>
      <c r="H44" s="98">
        <v>0.09923513990324817</v>
      </c>
      <c r="I44" s="98">
        <v>0.06732453313201917</v>
      </c>
      <c r="J44" s="98">
        <v>-0.059700297351295416</v>
      </c>
      <c r="K44" s="98">
        <v>0.0883145551078014</v>
      </c>
      <c r="L44" s="98">
        <v>0.053141498046006874</v>
      </c>
      <c r="M44" s="98">
        <v>0.10685699218049717</v>
      </c>
      <c r="N44" s="98">
        <v>0.21468669099000656</v>
      </c>
      <c r="O44" s="98">
        <v>0.08864724009240801</v>
      </c>
      <c r="P44" s="98">
        <v>0.057110424495038316</v>
      </c>
      <c r="Q44" s="98">
        <v>0.089931693635555</v>
      </c>
      <c r="R44" s="98">
        <v>-0.1684095417136529</v>
      </c>
      <c r="S44" s="98">
        <v>0.08538555206240507</v>
      </c>
      <c r="T44" s="98">
        <v>-0.018475252127625227</v>
      </c>
      <c r="U44" s="98">
        <v>0.07116769739616254</v>
      </c>
    </row>
    <row r="45" spans="1:21" ht="12.75">
      <c r="A45" s="97" t="s">
        <v>138</v>
      </c>
      <c r="B45" s="99">
        <v>-0.13164596928518563</v>
      </c>
      <c r="C45" s="99">
        <v>0.011334287959359342</v>
      </c>
      <c r="D45" s="99">
        <v>-0.07511840161029863</v>
      </c>
      <c r="E45" s="99">
        <v>0.0120434500873908</v>
      </c>
      <c r="F45" s="99">
        <v>0.03325160550177296</v>
      </c>
      <c r="G45" s="99">
        <v>0.01377024829169056</v>
      </c>
      <c r="H45" s="99">
        <v>0.14625656572946652</v>
      </c>
      <c r="I45" s="99">
        <v>0.010953352316579321</v>
      </c>
      <c r="J45" s="99">
        <v>0.11714191999107462</v>
      </c>
      <c r="K45" s="99">
        <v>0.011876415761006941</v>
      </c>
      <c r="L45" s="99">
        <v>0.03155114352548268</v>
      </c>
      <c r="M45" s="99">
        <v>0.011036181360015789</v>
      </c>
      <c r="N45" s="99">
        <v>0.13315584208547282</v>
      </c>
      <c r="O45" s="99">
        <v>0.011661770769521214</v>
      </c>
      <c r="P45" s="99">
        <v>-0.07726008084043856</v>
      </c>
      <c r="Q45" s="99">
        <v>0.013526486581191934</v>
      </c>
      <c r="R45" s="99">
        <v>0.15515479781861158</v>
      </c>
      <c r="S45" s="99">
        <v>0.011440018786476255</v>
      </c>
      <c r="T45" s="99">
        <v>0.2756196198985195</v>
      </c>
      <c r="U45" s="99">
        <v>0.010181714591675052</v>
      </c>
    </row>
    <row r="46" spans="1:21" ht="12.75">
      <c r="A46" s="97" t="s">
        <v>139</v>
      </c>
      <c r="B46" s="99">
        <v>-0.2797139170808166</v>
      </c>
      <c r="C46" s="99">
        <v>0.02055558387487702</v>
      </c>
      <c r="D46" s="99">
        <v>0.055427241561495526</v>
      </c>
      <c r="E46" s="99">
        <v>0.018580301690259152</v>
      </c>
      <c r="F46" s="99">
        <v>0.26370423333007553</v>
      </c>
      <c r="G46" s="99">
        <v>0.030365713170024268</v>
      </c>
      <c r="H46" s="99">
        <v>0.004638386543980176</v>
      </c>
      <c r="I46" s="99">
        <v>0.015727614488660568</v>
      </c>
      <c r="J46" s="99">
        <v>0.24167354097691982</v>
      </c>
      <c r="K46" s="99">
        <v>0.019035264840075932</v>
      </c>
      <c r="L46" s="99">
        <v>0.24909635796760893</v>
      </c>
      <c r="M46" s="99">
        <v>0.02420189200144157</v>
      </c>
      <c r="N46" s="99">
        <v>0.37481024400243</v>
      </c>
      <c r="O46" s="99">
        <v>0.021285363082028982</v>
      </c>
      <c r="P46" s="99">
        <v>0.07381208866732951</v>
      </c>
      <c r="Q46" s="99">
        <v>0.015627262301951828</v>
      </c>
      <c r="R46" s="99">
        <v>-0.11553398477829431</v>
      </c>
      <c r="S46" s="99">
        <v>0.014832617641503187</v>
      </c>
      <c r="T46" s="99">
        <v>0.16831491490149908</v>
      </c>
      <c r="U46" s="99">
        <v>0.02342167883184293</v>
      </c>
    </row>
    <row r="47" spans="1:21" ht="12.75">
      <c r="A47" s="97" t="s">
        <v>28</v>
      </c>
      <c r="B47" s="98">
        <v>-0.38065059065415596</v>
      </c>
      <c r="C47" s="98">
        <v>0.07541642026503424</v>
      </c>
      <c r="D47" s="98">
        <v>-0.24856743959087674</v>
      </c>
      <c r="E47" s="98">
        <v>0.0728426554588652</v>
      </c>
      <c r="F47" s="98">
        <v>-0.01120138834088801</v>
      </c>
      <c r="G47" s="98">
        <v>0.05863460867893371</v>
      </c>
      <c r="H47" s="98">
        <v>0.3751753808464278</v>
      </c>
      <c r="I47" s="98">
        <v>0.05549222478340614</v>
      </c>
      <c r="J47" s="98">
        <v>0.18245023800253352</v>
      </c>
      <c r="K47" s="98">
        <v>0.052105553699152554</v>
      </c>
      <c r="L47" s="98">
        <v>-0.08029705723379515</v>
      </c>
      <c r="M47" s="98">
        <v>0.0722113349639008</v>
      </c>
      <c r="N47" s="98">
        <v>0.4393656870639385</v>
      </c>
      <c r="O47" s="98">
        <v>0.056274570830274484</v>
      </c>
      <c r="P47" s="98">
        <v>0.23623942370045015</v>
      </c>
      <c r="Q47" s="98">
        <v>0.061642632195111326</v>
      </c>
      <c r="R47" s="98">
        <v>0.1533464693807042</v>
      </c>
      <c r="S47" s="98">
        <v>0.07228799979074126</v>
      </c>
      <c r="T47" s="98">
        <v>0.457511021867045</v>
      </c>
      <c r="U47" s="98">
        <v>0.05360331954591307</v>
      </c>
    </row>
    <row r="48" spans="1:21" ht="12.75">
      <c r="A48" s="97" t="s">
        <v>7</v>
      </c>
      <c r="B48" s="98">
        <v>-0.20703788678987814</v>
      </c>
      <c r="C48" s="98">
        <v>0.0701324068590546</v>
      </c>
      <c r="D48" s="98">
        <v>0.13372557547057318</v>
      </c>
      <c r="E48" s="98">
        <v>0.07538919417400376</v>
      </c>
      <c r="F48" s="98">
        <v>0.06590148072581928</v>
      </c>
      <c r="G48" s="98">
        <v>0.08015708150338544</v>
      </c>
      <c r="H48" s="98">
        <v>0.06019529762764403</v>
      </c>
      <c r="I48" s="98">
        <v>0.10768055306548208</v>
      </c>
      <c r="J48" s="98">
        <v>0.2904591888648322</v>
      </c>
      <c r="K48" s="98">
        <v>0.08548776802014943</v>
      </c>
      <c r="L48" s="98">
        <v>0.17789568141011658</v>
      </c>
      <c r="M48" s="98">
        <v>0.08881048006403172</v>
      </c>
      <c r="N48" s="98">
        <v>0.5082197674812812</v>
      </c>
      <c r="O48" s="98">
        <v>0.05555102211763559</v>
      </c>
      <c r="P48" s="98">
        <v>0.21291635078081061</v>
      </c>
      <c r="Q48" s="98">
        <v>0.03974861672760754</v>
      </c>
      <c r="R48" s="98">
        <v>-0.024979448248842774</v>
      </c>
      <c r="S48" s="98">
        <v>0.05244872408558236</v>
      </c>
      <c r="T48" s="98">
        <v>0.08511044219563717</v>
      </c>
      <c r="U48" s="98">
        <v>0.06205628868240605</v>
      </c>
    </row>
    <row r="49" spans="1:21" ht="12.75">
      <c r="A49" s="97" t="s">
        <v>61</v>
      </c>
      <c r="B49" s="98">
        <v>-0.10217562809715729</v>
      </c>
      <c r="C49" s="98">
        <v>0.09286528531931151</v>
      </c>
      <c r="D49" s="98">
        <v>0.045050392915622926</v>
      </c>
      <c r="E49" s="98">
        <v>0.09461629473397862</v>
      </c>
      <c r="F49" s="98" t="s">
        <v>137</v>
      </c>
      <c r="G49" s="98" t="s">
        <v>137</v>
      </c>
      <c r="H49" s="98">
        <v>0.41121455229720183</v>
      </c>
      <c r="I49" s="98">
        <v>0.11371128439310242</v>
      </c>
      <c r="J49" s="98">
        <v>-0.0947461622389683</v>
      </c>
      <c r="K49" s="98">
        <v>0.11090728227334827</v>
      </c>
      <c r="L49" s="98">
        <v>-0.11508407599131305</v>
      </c>
      <c r="M49" s="98">
        <v>0.08754996824561014</v>
      </c>
      <c r="N49" s="98">
        <v>0.1935165249209829</v>
      </c>
      <c r="O49" s="98">
        <v>0.08442832366187139</v>
      </c>
      <c r="P49" s="98">
        <v>0.17267358300574062</v>
      </c>
      <c r="Q49" s="98">
        <v>0.09423282938136476</v>
      </c>
      <c r="R49" s="98">
        <v>0.2283662526873725</v>
      </c>
      <c r="S49" s="98">
        <v>0.0779411127290209</v>
      </c>
      <c r="T49" s="98">
        <v>0.6649996016130706</v>
      </c>
      <c r="U49" s="98">
        <v>0.043541921526455876</v>
      </c>
    </row>
    <row r="50" spans="1:21" ht="12.75">
      <c r="A50" s="97" t="s">
        <v>30</v>
      </c>
      <c r="B50" s="98">
        <v>-0.3684907194352141</v>
      </c>
      <c r="C50" s="98">
        <v>0.03644920592136368</v>
      </c>
      <c r="D50" s="98">
        <v>-0.02890782261014266</v>
      </c>
      <c r="E50" s="98">
        <v>0.0738872125084533</v>
      </c>
      <c r="F50" s="98">
        <v>0.07332054711008255</v>
      </c>
      <c r="G50" s="98">
        <v>0.10128779198664546</v>
      </c>
      <c r="H50" s="98">
        <v>0.009702137685272626</v>
      </c>
      <c r="I50" s="98">
        <v>0.08145426982154805</v>
      </c>
      <c r="J50" s="98">
        <v>0.5052583475922066</v>
      </c>
      <c r="K50" s="98">
        <v>0.04219677463436462</v>
      </c>
      <c r="L50" s="98">
        <v>0.1257268804505808</v>
      </c>
      <c r="M50" s="98">
        <v>0.04627012160915408</v>
      </c>
      <c r="N50" s="98">
        <v>0.5187030754043401</v>
      </c>
      <c r="O50" s="98">
        <v>0.04422698208878356</v>
      </c>
      <c r="P50" s="98">
        <v>0.24869660139741262</v>
      </c>
      <c r="Q50" s="98">
        <v>0.08097030706725733</v>
      </c>
      <c r="R50" s="98">
        <v>-0.19781352842532998</v>
      </c>
      <c r="S50" s="98">
        <v>0.03935701898228338</v>
      </c>
      <c r="T50" s="98">
        <v>0.11516460168392982</v>
      </c>
      <c r="U50" s="98">
        <v>0.04779855068913631</v>
      </c>
    </row>
    <row r="51" spans="1:21" ht="12.75">
      <c r="A51" s="97" t="s">
        <v>18</v>
      </c>
      <c r="B51" s="98">
        <v>0.19013004853013046</v>
      </c>
      <c r="C51" s="98">
        <v>0.07707993097536137</v>
      </c>
      <c r="D51" s="98">
        <v>-0.08228932528114447</v>
      </c>
      <c r="E51" s="98">
        <v>0.055552353265411546</v>
      </c>
      <c r="F51" s="98">
        <v>0.16382127414778702</v>
      </c>
      <c r="G51" s="98">
        <v>0.08279328136938272</v>
      </c>
      <c r="H51" s="98">
        <v>0.16382127414778702</v>
      </c>
      <c r="I51" s="98">
        <v>0.08279328136938272</v>
      </c>
      <c r="J51" s="98">
        <v>-0.18422851976541124</v>
      </c>
      <c r="K51" s="98">
        <v>0.07469126718866877</v>
      </c>
      <c r="L51" s="98">
        <v>-0.005548805048865903</v>
      </c>
      <c r="M51" s="98">
        <v>0.07298977037880466</v>
      </c>
      <c r="N51" s="98">
        <v>0.09078134655024796</v>
      </c>
      <c r="O51" s="98">
        <v>0.06099718966823175</v>
      </c>
      <c r="P51" s="98">
        <v>-0.17279626593919142</v>
      </c>
      <c r="Q51" s="98">
        <v>0.08526761905528561</v>
      </c>
      <c r="R51" s="98">
        <v>0.20398043119328807</v>
      </c>
      <c r="S51" s="98">
        <v>0.05669503535910625</v>
      </c>
      <c r="T51" s="98">
        <v>0.5040280225832631</v>
      </c>
      <c r="U51" s="98">
        <v>0.05879701639331267</v>
      </c>
    </row>
    <row r="52" spans="1:21" ht="12.75">
      <c r="A52" s="97" t="s">
        <v>42</v>
      </c>
      <c r="B52" s="98">
        <v>-0.1690667730757508</v>
      </c>
      <c r="C52" s="98">
        <v>0.10478411351705733</v>
      </c>
      <c r="D52" s="98">
        <v>0.11844218994706458</v>
      </c>
      <c r="E52" s="98">
        <v>0.07030738327570607</v>
      </c>
      <c r="F52" s="98">
        <v>0.31045247019981304</v>
      </c>
      <c r="G52" s="98">
        <v>0.04032458653380046</v>
      </c>
      <c r="H52" s="98">
        <v>0.2849838635677743</v>
      </c>
      <c r="I52" s="98">
        <v>0.1009002717622781</v>
      </c>
      <c r="J52" s="98">
        <v>-0.17044232100632797</v>
      </c>
      <c r="K52" s="98">
        <v>0.07395313508827307</v>
      </c>
      <c r="L52" s="98">
        <v>-0.02951916371349041</v>
      </c>
      <c r="M52" s="98">
        <v>0.07968205424800179</v>
      </c>
      <c r="N52" s="98">
        <v>0.18665956163336075</v>
      </c>
      <c r="O52" s="98">
        <v>0.08020991940709865</v>
      </c>
      <c r="P52" s="98">
        <v>-0.03978428689739133</v>
      </c>
      <c r="Q52" s="98">
        <v>0.10827843138378221</v>
      </c>
      <c r="R52" s="98">
        <v>-0.06717691869378738</v>
      </c>
      <c r="S52" s="98">
        <v>0.06292933399686639</v>
      </c>
      <c r="T52" s="98">
        <v>0.05212157786365379</v>
      </c>
      <c r="U52" s="98">
        <v>0.06952565806875134</v>
      </c>
    </row>
    <row r="53" spans="1:21" ht="12.75">
      <c r="A53" s="97" t="s">
        <v>14</v>
      </c>
      <c r="B53" s="98">
        <v>-0.3067494263688691</v>
      </c>
      <c r="C53" s="98">
        <v>0.06442510225129273</v>
      </c>
      <c r="D53" s="98">
        <v>-0.2405959901305081</v>
      </c>
      <c r="E53" s="98">
        <v>0.0762585107541212</v>
      </c>
      <c r="F53" s="98">
        <v>-0.1525288789478772</v>
      </c>
      <c r="G53" s="98">
        <v>0.06869755804087427</v>
      </c>
      <c r="H53" s="98">
        <v>-0.07477977726044696</v>
      </c>
      <c r="I53" s="98">
        <v>0.07132738321876603</v>
      </c>
      <c r="J53" s="98">
        <v>0.6536242513366497</v>
      </c>
      <c r="K53" s="98">
        <v>0.039906134816822626</v>
      </c>
      <c r="L53" s="98">
        <v>0.1816284659228406</v>
      </c>
      <c r="M53" s="98">
        <v>0.07096705578092746</v>
      </c>
      <c r="N53" s="98">
        <v>0.5260485477869496</v>
      </c>
      <c r="O53" s="98">
        <v>0.052264858059768285</v>
      </c>
      <c r="P53" s="98">
        <v>0.19424631833560493</v>
      </c>
      <c r="Q53" s="98">
        <v>0.09546323063618402</v>
      </c>
      <c r="R53" s="98">
        <v>-0.13464437428298562</v>
      </c>
      <c r="S53" s="98">
        <v>0.09056466884446705</v>
      </c>
      <c r="T53" s="98">
        <v>-0.0030900616294233085</v>
      </c>
      <c r="U53" s="98">
        <v>0.05799965574975084</v>
      </c>
    </row>
    <row r="54" spans="1:21" ht="12.75">
      <c r="A54" s="97" t="s">
        <v>31</v>
      </c>
      <c r="B54" s="98">
        <v>-0.18734638580568932</v>
      </c>
      <c r="C54" s="98">
        <v>0.08288863466374471</v>
      </c>
      <c r="D54" s="98">
        <v>0.09103003821392792</v>
      </c>
      <c r="E54" s="98">
        <v>0.0837223720105354</v>
      </c>
      <c r="F54" s="98">
        <v>0.012486592271749466</v>
      </c>
      <c r="G54" s="98">
        <v>0.00855088999192718</v>
      </c>
      <c r="H54" s="98">
        <v>0.2632805957491869</v>
      </c>
      <c r="I54" s="98">
        <v>0.06105810742344928</v>
      </c>
      <c r="J54" s="98">
        <v>0.22755690473436724</v>
      </c>
      <c r="K54" s="98">
        <v>0.1286000035570306</v>
      </c>
      <c r="L54" s="98">
        <v>0.051051657488461785</v>
      </c>
      <c r="M54" s="98">
        <v>0.12896518776077157</v>
      </c>
      <c r="N54" s="98">
        <v>0.08912385893102462</v>
      </c>
      <c r="O54" s="98">
        <v>0.07243408473942345</v>
      </c>
      <c r="P54" s="98">
        <v>0.16527369160945346</v>
      </c>
      <c r="Q54" s="98">
        <v>0.10230161420726178</v>
      </c>
      <c r="R54" s="98">
        <v>0.3223934688198795</v>
      </c>
      <c r="S54" s="98">
        <v>0.09010962117014232</v>
      </c>
      <c r="T54" s="98">
        <v>0.16648201147152236</v>
      </c>
      <c r="U54" s="98">
        <v>0.07462871581862104</v>
      </c>
    </row>
    <row r="55" spans="1:21" ht="12.75">
      <c r="A55" s="97" t="s">
        <v>21</v>
      </c>
      <c r="B55" s="98">
        <v>-0.19996699058636344</v>
      </c>
      <c r="C55" s="98">
        <v>0.0021985205473114794</v>
      </c>
      <c r="D55" s="98">
        <v>0.3319503491551946</v>
      </c>
      <c r="E55" s="98">
        <v>0.0037071755840011045</v>
      </c>
      <c r="F55" s="98">
        <v>0.6127997763641329</v>
      </c>
      <c r="G55" s="98">
        <v>0.002339218577732447</v>
      </c>
      <c r="H55" s="98">
        <v>0.0006443132109639603</v>
      </c>
      <c r="I55" s="98">
        <v>0.002622154458038967</v>
      </c>
      <c r="J55" s="98">
        <v>0.48751838101736533</v>
      </c>
      <c r="K55" s="98">
        <v>0.0029712993335019467</v>
      </c>
      <c r="L55" s="98">
        <v>0.5459547023819374</v>
      </c>
      <c r="M55" s="98">
        <v>0.0031597396576514203</v>
      </c>
      <c r="N55" s="98">
        <v>0.34573343845906956</v>
      </c>
      <c r="O55" s="98">
        <v>0.003168408742894956</v>
      </c>
      <c r="P55" s="98">
        <v>0.46215881951829485</v>
      </c>
      <c r="Q55" s="98">
        <v>0.0037665359959784387</v>
      </c>
      <c r="R55" s="98">
        <v>-0.2700611107679576</v>
      </c>
      <c r="S55" s="98">
        <v>0.001229982864009305</v>
      </c>
      <c r="T55" s="98">
        <v>0.07062404954049674</v>
      </c>
      <c r="U55" s="98">
        <v>0.0013724638116028591</v>
      </c>
    </row>
    <row r="56" spans="1:21" ht="12.75">
      <c r="A56" s="97" t="s">
        <v>53</v>
      </c>
      <c r="B56" s="98">
        <v>-0.1753220524608644</v>
      </c>
      <c r="C56" s="98">
        <v>0.07441840908601957</v>
      </c>
      <c r="D56" s="98">
        <v>-0.196537714197947</v>
      </c>
      <c r="E56" s="98">
        <v>0.10041447895519062</v>
      </c>
      <c r="F56" s="98">
        <v>-0.05443484627140537</v>
      </c>
      <c r="G56" s="98">
        <v>0.07199173745727451</v>
      </c>
      <c r="H56" s="98">
        <v>0.1115574969224167</v>
      </c>
      <c r="I56" s="98">
        <v>0.047125908853146554</v>
      </c>
      <c r="J56" s="98">
        <v>0.12693559497983575</v>
      </c>
      <c r="K56" s="98">
        <v>0.08014569915448275</v>
      </c>
      <c r="L56" s="98">
        <v>0.03755742721754075</v>
      </c>
      <c r="M56" s="98">
        <v>0.08137637967558012</v>
      </c>
      <c r="N56" s="98">
        <v>0.05709053036794976</v>
      </c>
      <c r="O56" s="98">
        <v>0.08525544986486289</v>
      </c>
      <c r="P56" s="98">
        <v>0.034161021633610525</v>
      </c>
      <c r="Q56" s="98">
        <v>0.06378532061469884</v>
      </c>
      <c r="R56" s="98">
        <v>0.021155635064971333</v>
      </c>
      <c r="S56" s="98">
        <v>0.09467338178690837</v>
      </c>
      <c r="T56" s="98">
        <v>0.11409490662061297</v>
      </c>
      <c r="U56" s="98">
        <v>0.11593540704008518</v>
      </c>
    </row>
    <row r="57" spans="1:21" ht="12.75">
      <c r="A57" s="97" t="s">
        <v>64</v>
      </c>
      <c r="B57" s="98">
        <v>-0.3485647716443031</v>
      </c>
      <c r="C57" s="98">
        <v>0.07032771832637073</v>
      </c>
      <c r="D57" s="98">
        <v>0.244862385252563</v>
      </c>
      <c r="E57" s="98">
        <v>0.06738715020153628</v>
      </c>
      <c r="F57" s="98">
        <v>0.20359849898483234</v>
      </c>
      <c r="G57" s="98">
        <v>0.07669567256132064</v>
      </c>
      <c r="H57" s="98">
        <v>0.1165483849133578</v>
      </c>
      <c r="I57" s="98">
        <v>0.0959363385490636</v>
      </c>
      <c r="J57" s="98">
        <v>0.03871072328958415</v>
      </c>
      <c r="K57" s="98">
        <v>0.08581011387234731</v>
      </c>
      <c r="L57" s="98">
        <v>0.1073598773792343</v>
      </c>
      <c r="M57" s="98">
        <v>0.09040321425323947</v>
      </c>
      <c r="N57" s="98">
        <v>0.444111280399987</v>
      </c>
      <c r="O57" s="98">
        <v>0.06138426490435597</v>
      </c>
      <c r="P57" s="98">
        <v>0.15654333629893455</v>
      </c>
      <c r="Q57" s="98">
        <v>0.08857741792867761</v>
      </c>
      <c r="R57" s="98">
        <v>-0.16450934644396895</v>
      </c>
      <c r="S57" s="98">
        <v>0.07417033467634915</v>
      </c>
      <c r="T57" s="98">
        <v>0.4113410772293537</v>
      </c>
      <c r="U57" s="98">
        <v>0.07441415061872263</v>
      </c>
    </row>
    <row r="58" spans="1:21" ht="12.75">
      <c r="A58" s="97" t="s">
        <v>56</v>
      </c>
      <c r="B58" s="98">
        <v>-0.23702406108056673</v>
      </c>
      <c r="C58" s="98">
        <v>0.06800826995378075</v>
      </c>
      <c r="D58" s="98">
        <v>-0.03948313082484832</v>
      </c>
      <c r="E58" s="98">
        <v>0.09306286346993312</v>
      </c>
      <c r="F58" s="98">
        <v>-0.009912700256581822</v>
      </c>
      <c r="G58" s="98">
        <v>0.07030697204891073</v>
      </c>
      <c r="H58" s="98">
        <v>-0.01371877240775439</v>
      </c>
      <c r="I58" s="98">
        <v>0.07504676107540358</v>
      </c>
      <c r="J58" s="98">
        <v>0.4636581636322479</v>
      </c>
      <c r="K58" s="98">
        <v>0.04906983799710027</v>
      </c>
      <c r="L58" s="98">
        <v>0.3358601042718989</v>
      </c>
      <c r="M58" s="98">
        <v>0.0772283831489926</v>
      </c>
      <c r="N58" s="98">
        <v>0.2568211485416208</v>
      </c>
      <c r="O58" s="98">
        <v>0.0903053737589377</v>
      </c>
      <c r="P58" s="98">
        <v>0.03250853803011615</v>
      </c>
      <c r="Q58" s="98">
        <v>0.0708820202647378</v>
      </c>
      <c r="R58" s="98">
        <v>0.05615258795660646</v>
      </c>
      <c r="S58" s="98">
        <v>0.09368132599895687</v>
      </c>
      <c r="T58" s="98">
        <v>0.31574066584397215</v>
      </c>
      <c r="U58" s="98">
        <v>0.08622975322808642</v>
      </c>
    </row>
    <row r="59" spans="1:21" ht="12.75">
      <c r="A59" s="97" t="s">
        <v>33</v>
      </c>
      <c r="B59" s="98">
        <v>-0.0756320803955227</v>
      </c>
      <c r="C59" s="98">
        <v>0.06384936733674108</v>
      </c>
      <c r="D59" s="98">
        <v>0.23369125458733184</v>
      </c>
      <c r="E59" s="98">
        <v>0.10282963357237077</v>
      </c>
      <c r="F59" s="98">
        <v>0.07152502684974814</v>
      </c>
      <c r="G59" s="98">
        <v>0.06291259009182337</v>
      </c>
      <c r="H59" s="98">
        <v>0.3088457615039451</v>
      </c>
      <c r="I59" s="98">
        <v>0.058905703970932255</v>
      </c>
      <c r="J59" s="98">
        <v>0.0022642116770961547</v>
      </c>
      <c r="K59" s="98">
        <v>0.11214775202604867</v>
      </c>
      <c r="L59" s="98">
        <v>-0.21208594364536273</v>
      </c>
      <c r="M59" s="98">
        <v>0.07110591971040543</v>
      </c>
      <c r="N59" s="98">
        <v>0.20963615060894705</v>
      </c>
      <c r="O59" s="98">
        <v>0.07398780343821264</v>
      </c>
      <c r="P59" s="98">
        <v>-0.12139853715508128</v>
      </c>
      <c r="Q59" s="98">
        <v>0.07056633413522445</v>
      </c>
      <c r="R59" s="98">
        <v>0.44315148496692763</v>
      </c>
      <c r="S59" s="98">
        <v>0.05881197754940925</v>
      </c>
      <c r="T59" s="98">
        <v>0.38432282232865606</v>
      </c>
      <c r="U59" s="98">
        <v>0.07083688563908351</v>
      </c>
    </row>
    <row r="60" spans="1:21" ht="12.75">
      <c r="A60" s="97" t="s">
        <v>40</v>
      </c>
      <c r="B60" s="98">
        <v>0.06858476299833047</v>
      </c>
      <c r="C60" s="98">
        <v>0.07926079534470434</v>
      </c>
      <c r="D60" s="98">
        <v>0.16715349800533683</v>
      </c>
      <c r="E60" s="98">
        <v>0.07145653014272053</v>
      </c>
      <c r="F60" s="98">
        <v>0.09527098397016386</v>
      </c>
      <c r="G60" s="98">
        <v>0.08372675802854015</v>
      </c>
      <c r="H60" s="98">
        <v>0.3120579047314893</v>
      </c>
      <c r="I60" s="98">
        <v>0.06282570804047947</v>
      </c>
      <c r="J60" s="98">
        <v>0.3488630210125992</v>
      </c>
      <c r="K60" s="98">
        <v>0.10890229387607721</v>
      </c>
      <c r="L60" s="98">
        <v>-0.08289343978130362</v>
      </c>
      <c r="M60" s="98">
        <v>0.0737010027377511</v>
      </c>
      <c r="N60" s="98">
        <v>0.26283399999258744</v>
      </c>
      <c r="O60" s="98">
        <v>0.09667188614929656</v>
      </c>
      <c r="P60" s="98">
        <v>0.13743320199802697</v>
      </c>
      <c r="Q60" s="98">
        <v>0.04976393648666631</v>
      </c>
      <c r="R60" s="98">
        <v>0.2620484925518545</v>
      </c>
      <c r="S60" s="98">
        <v>0.07627355876476655</v>
      </c>
      <c r="T60" s="98">
        <v>0.454620184706394</v>
      </c>
      <c r="U60" s="98">
        <v>0.07098203187680109</v>
      </c>
    </row>
    <row r="61" spans="1:21" ht="12.75">
      <c r="A61" s="97" t="s">
        <v>29</v>
      </c>
      <c r="B61" s="98">
        <v>0.0625400798195984</v>
      </c>
      <c r="C61" s="98">
        <v>0.07344168718132518</v>
      </c>
      <c r="D61" s="98">
        <v>0.18007169057987402</v>
      </c>
      <c r="E61" s="98">
        <v>0.0861777367307588</v>
      </c>
      <c r="F61" s="98">
        <v>-0.02691483070130824</v>
      </c>
      <c r="G61" s="98">
        <v>0.09179407846841894</v>
      </c>
      <c r="H61" s="98">
        <v>0.19750196284511914</v>
      </c>
      <c r="I61" s="98">
        <v>0.07247267945763435</v>
      </c>
      <c r="J61" s="98">
        <v>-0.017423782697789016</v>
      </c>
      <c r="K61" s="98">
        <v>0.0677748423128787</v>
      </c>
      <c r="L61" s="98">
        <v>0.06750338891037738</v>
      </c>
      <c r="M61" s="98">
        <v>0.07026357399825826</v>
      </c>
      <c r="N61" s="98">
        <v>0.14775142832802896</v>
      </c>
      <c r="O61" s="98">
        <v>0.0639409814866633</v>
      </c>
      <c r="P61" s="98">
        <v>0.005647605555871402</v>
      </c>
      <c r="Q61" s="98">
        <v>0.09212400504551457</v>
      </c>
      <c r="R61" s="98">
        <v>0.36728624912689</v>
      </c>
      <c r="S61" s="98">
        <v>0.083745080796086</v>
      </c>
      <c r="T61" s="98">
        <v>0.5909051405364248</v>
      </c>
      <c r="U61" s="98">
        <v>0.053867547006157604</v>
      </c>
    </row>
    <row r="62" spans="1:21" ht="12.75">
      <c r="A62" s="97" t="s">
        <v>15</v>
      </c>
      <c r="B62" s="98">
        <v>0.582984685857536</v>
      </c>
      <c r="C62" s="98">
        <v>0.00837355918421303</v>
      </c>
      <c r="D62" s="98">
        <v>-0.17215881580910528</v>
      </c>
      <c r="E62" s="98">
        <v>0.007745236700618856</v>
      </c>
      <c r="F62" s="98">
        <v>0.04370781810002296</v>
      </c>
      <c r="G62" s="98">
        <v>0.010070498263982423</v>
      </c>
      <c r="H62" s="98">
        <v>0.6139479432500844</v>
      </c>
      <c r="I62" s="98">
        <v>0.005993688132599438</v>
      </c>
      <c r="J62" s="98">
        <v>0.7303740083198217</v>
      </c>
      <c r="K62" s="98">
        <v>0.003065580724183889</v>
      </c>
      <c r="L62" s="98">
        <v>0.7962964922226804</v>
      </c>
      <c r="M62" s="98">
        <v>0.004021686919004158</v>
      </c>
      <c r="N62" s="98">
        <v>-0.9122817958436138</v>
      </c>
      <c r="O62" s="98">
        <v>0.0020520363147330206</v>
      </c>
      <c r="P62" s="98">
        <v>0.7647466305176248</v>
      </c>
      <c r="Q62" s="98">
        <v>0.00626302230285088</v>
      </c>
      <c r="R62" s="98">
        <v>0.7085991486824742</v>
      </c>
      <c r="S62" s="98">
        <v>0.005565636717178781</v>
      </c>
      <c r="T62" s="98">
        <v>0.8644578961539696</v>
      </c>
      <c r="U62" s="98">
        <v>0.0011721177423324924</v>
      </c>
    </row>
    <row r="63" spans="1:21" ht="12.75">
      <c r="A63" s="97" t="s">
        <v>13</v>
      </c>
      <c r="B63" s="98">
        <v>-0.055532926796971395</v>
      </c>
      <c r="C63" s="98">
        <v>0.083009377749638</v>
      </c>
      <c r="D63" s="98">
        <v>0.19963140838950974</v>
      </c>
      <c r="E63" s="98">
        <v>0.06407406655858941</v>
      </c>
      <c r="F63" s="98">
        <v>0.09051329922963365</v>
      </c>
      <c r="G63" s="98">
        <v>0.0387524553664821</v>
      </c>
      <c r="H63" s="98">
        <v>0.1842338205994143</v>
      </c>
      <c r="I63" s="98">
        <v>0.03360340404790671</v>
      </c>
      <c r="J63" s="98">
        <v>-0.20253915824572988</v>
      </c>
      <c r="K63" s="98">
        <v>0.055616407501802384</v>
      </c>
      <c r="L63" s="98">
        <v>-0.1978865838337526</v>
      </c>
      <c r="M63" s="98">
        <v>0.06036075410145981</v>
      </c>
      <c r="N63" s="98">
        <v>-0.014711035117776284</v>
      </c>
      <c r="O63" s="98">
        <v>0.05980000939939819</v>
      </c>
      <c r="P63" s="98">
        <v>-0.4922672401956318</v>
      </c>
      <c r="Q63" s="98">
        <v>0.04135602828172126</v>
      </c>
      <c r="R63" s="98">
        <v>0.21199774372133676</v>
      </c>
      <c r="S63" s="98">
        <v>0.08649096474626387</v>
      </c>
      <c r="T63" s="98">
        <v>0.49204418375305775</v>
      </c>
      <c r="U63" s="98">
        <v>0.06432542575331075</v>
      </c>
    </row>
    <row r="64" spans="1:21" ht="12.75">
      <c r="A64" s="97" t="s">
        <v>16</v>
      </c>
      <c r="B64" s="98">
        <v>-0.009933959956514256</v>
      </c>
      <c r="C64" s="98">
        <v>0.0011354178685052739</v>
      </c>
      <c r="D64" s="98">
        <v>0.11526049305537571</v>
      </c>
      <c r="E64" s="98">
        <v>0.0009274657016571613</v>
      </c>
      <c r="F64" s="98">
        <v>0.05785749307372909</v>
      </c>
      <c r="G64" s="98">
        <v>0.0007275107197411919</v>
      </c>
      <c r="H64" s="98">
        <v>-0.18644041642810508</v>
      </c>
      <c r="I64" s="98">
        <v>0.0011502872656463175</v>
      </c>
      <c r="J64" s="98">
        <v>0.19247389423129033</v>
      </c>
      <c r="K64" s="98">
        <v>0.0013725180486261293</v>
      </c>
      <c r="L64" s="98">
        <v>0.24410660887146887</v>
      </c>
      <c r="M64" s="98">
        <v>0.0004140713027391228</v>
      </c>
      <c r="N64" s="98">
        <v>0.25987945552016345</v>
      </c>
      <c r="O64" s="98">
        <v>0.0012997005174268396</v>
      </c>
      <c r="P64" s="98">
        <v>0.22101470361078893</v>
      </c>
      <c r="Q64" s="98">
        <v>0.003730893014725738</v>
      </c>
      <c r="R64" s="98">
        <v>0.173333532784774</v>
      </c>
      <c r="S64" s="98">
        <v>0.0013596969747461652</v>
      </c>
      <c r="T64" s="98">
        <v>0.037999509051473146</v>
      </c>
      <c r="U64" s="98">
        <v>0.0007965512583597569</v>
      </c>
    </row>
    <row r="65" spans="1:21" ht="12.75">
      <c r="A65" s="97" t="s">
        <v>35</v>
      </c>
      <c r="B65" s="98">
        <v>-0.12091693201722606</v>
      </c>
      <c r="C65" s="98">
        <v>0.0389940297139569</v>
      </c>
      <c r="D65" s="98">
        <v>0.08369817280600975</v>
      </c>
      <c r="E65" s="98">
        <v>0.03804047491948155</v>
      </c>
      <c r="F65" s="98">
        <v>0.29879491925380275</v>
      </c>
      <c r="G65" s="98">
        <v>0.01790002405482446</v>
      </c>
      <c r="H65" s="98">
        <v>0.36591225927885096</v>
      </c>
      <c r="I65" s="98">
        <v>0.030758277886830162</v>
      </c>
      <c r="J65" s="98">
        <v>-0.017457727794773583</v>
      </c>
      <c r="K65" s="98">
        <v>0.018599525698368594</v>
      </c>
      <c r="L65" s="98">
        <v>-0.050066998676635985</v>
      </c>
      <c r="M65" s="98">
        <v>0.007074803194454161</v>
      </c>
      <c r="N65" s="98">
        <v>-0.10559303078441681</v>
      </c>
      <c r="O65" s="98">
        <v>0.017938672113323294</v>
      </c>
      <c r="P65" s="98">
        <v>-0.1973585964071002</v>
      </c>
      <c r="Q65" s="98">
        <v>0.016571442460552994</v>
      </c>
      <c r="R65" s="98">
        <v>0.3428575255983912</v>
      </c>
      <c r="S65" s="98">
        <v>0.03394147733819884</v>
      </c>
      <c r="T65" s="98">
        <v>0.3848788231605406</v>
      </c>
      <c r="U65" s="98">
        <v>0.045232476593046904</v>
      </c>
    </row>
    <row r="66" spans="1:21" ht="12.75">
      <c r="A66" s="97" t="s">
        <v>34</v>
      </c>
      <c r="B66" s="98">
        <v>-0.24192996851147372</v>
      </c>
      <c r="C66" s="98">
        <v>0.1011162945507537</v>
      </c>
      <c r="D66" s="98">
        <v>-0.5029394019477589</v>
      </c>
      <c r="E66" s="98">
        <v>0.06362905583653068</v>
      </c>
      <c r="F66" s="98">
        <v>-0.4833233860960253</v>
      </c>
      <c r="G66" s="98">
        <v>0.12935774097530636</v>
      </c>
      <c r="H66" s="98">
        <v>-0.1266010229387277</v>
      </c>
      <c r="I66" s="98">
        <v>0.094570098035387</v>
      </c>
      <c r="J66" s="98">
        <v>0.7103471985599618</v>
      </c>
      <c r="K66" s="98">
        <v>0.07643303353748591</v>
      </c>
      <c r="L66" s="98">
        <v>0.07018454574327136</v>
      </c>
      <c r="M66" s="98">
        <v>0.10328904229559706</v>
      </c>
      <c r="N66" s="98">
        <v>0.6698346313580901</v>
      </c>
      <c r="O66" s="98">
        <v>0.08653694369833614</v>
      </c>
      <c r="P66" s="98">
        <v>0.36525007533349924</v>
      </c>
      <c r="Q66" s="98">
        <v>0.10837738304035115</v>
      </c>
      <c r="R66" s="98">
        <v>0.029746017802170968</v>
      </c>
      <c r="S66" s="98">
        <v>0.08523410535479357</v>
      </c>
      <c r="T66" s="98">
        <v>0.16933165554291568</v>
      </c>
      <c r="U66" s="98">
        <v>0.0802942823929435</v>
      </c>
    </row>
    <row r="67" spans="1:21" ht="12.75">
      <c r="A67" s="97" t="s">
        <v>9</v>
      </c>
      <c r="B67" s="98">
        <v>-0.34774108459211134</v>
      </c>
      <c r="C67" s="98">
        <v>0.0679200360668829</v>
      </c>
      <c r="D67" s="98">
        <v>-0.2065596184806362</v>
      </c>
      <c r="E67" s="98">
        <v>0.07736960315399843</v>
      </c>
      <c r="F67" s="98">
        <v>0.04703901966982606</v>
      </c>
      <c r="G67" s="98">
        <v>0.05446047800664704</v>
      </c>
      <c r="H67" s="98">
        <v>0.4572656052301109</v>
      </c>
      <c r="I67" s="98">
        <v>0.057684403221900674</v>
      </c>
      <c r="J67" s="98">
        <v>0.5886889565414922</v>
      </c>
      <c r="K67" s="98">
        <v>0.04703442943526023</v>
      </c>
      <c r="L67" s="98">
        <v>0.15866348798178495</v>
      </c>
      <c r="M67" s="98">
        <v>0.06309534800920588</v>
      </c>
      <c r="N67" s="98">
        <v>0.515235558283208</v>
      </c>
      <c r="O67" s="98">
        <v>0.08149623294566101</v>
      </c>
      <c r="P67" s="98">
        <v>0.45669506182167036</v>
      </c>
      <c r="Q67" s="98">
        <v>0.06298883302044245</v>
      </c>
      <c r="R67" s="98">
        <v>-0.025483998702244725</v>
      </c>
      <c r="S67" s="98">
        <v>0.07099866264983054</v>
      </c>
      <c r="T67" s="98">
        <v>0.24204944502157696</v>
      </c>
      <c r="U67" s="98">
        <v>0.04631450821741588</v>
      </c>
    </row>
    <row r="68" spans="1:21" ht="12.75">
      <c r="A68" s="97" t="s">
        <v>57</v>
      </c>
      <c r="B68" s="98">
        <v>0.01921316001603127</v>
      </c>
      <c r="C68" s="98">
        <v>0.0021276549191386472</v>
      </c>
      <c r="D68" s="98">
        <v>0.031027899292066462</v>
      </c>
      <c r="E68" s="98">
        <v>0.0036955315995924687</v>
      </c>
      <c r="F68" s="98">
        <v>-0.0554160333485583</v>
      </c>
      <c r="G68" s="98">
        <v>0.002422744127713753</v>
      </c>
      <c r="H68" s="98">
        <v>-0.06955865908645291</v>
      </c>
      <c r="I68" s="98">
        <v>0.004122920262619528</v>
      </c>
      <c r="J68" s="98">
        <v>0.29370212674519325</v>
      </c>
      <c r="K68" s="98">
        <v>0.0019794618961800747</v>
      </c>
      <c r="L68" s="98">
        <v>0.4035121974062738</v>
      </c>
      <c r="M68" s="98">
        <v>0.002128124617795513</v>
      </c>
      <c r="N68" s="98">
        <v>0.2273749243925861</v>
      </c>
      <c r="O68" s="98">
        <v>0.0021991743641509988</v>
      </c>
      <c r="P68" s="98">
        <v>0.19540314907935616</v>
      </c>
      <c r="Q68" s="98">
        <v>0.002822725276486736</v>
      </c>
      <c r="R68" s="98">
        <v>0.10382758790578692</v>
      </c>
      <c r="S68" s="98">
        <v>0.0020088882240912095</v>
      </c>
      <c r="T68" s="98">
        <v>0.045422050418058656</v>
      </c>
      <c r="U68" s="98">
        <v>0.0008481138388945033</v>
      </c>
    </row>
    <row r="69" spans="1:21" ht="12.75">
      <c r="A69" s="97" t="s">
        <v>24</v>
      </c>
      <c r="B69" s="98">
        <v>-0.18043864697656004</v>
      </c>
      <c r="C69" s="98">
        <v>0.06437753122630689</v>
      </c>
      <c r="D69" s="98">
        <v>0.0437802865155271</v>
      </c>
      <c r="E69" s="98">
        <v>0.08186529146279489</v>
      </c>
      <c r="F69" s="98">
        <v>0.12065857442533573</v>
      </c>
      <c r="G69" s="98">
        <v>0.07068761976359962</v>
      </c>
      <c r="H69" s="98">
        <v>0.12726204339273514</v>
      </c>
      <c r="I69" s="98">
        <v>0.11107428662952612</v>
      </c>
      <c r="J69" s="98">
        <v>-0.007169118990853085</v>
      </c>
      <c r="K69" s="98">
        <v>0.09217324810916881</v>
      </c>
      <c r="L69" s="98">
        <v>-0.09790684974423465</v>
      </c>
      <c r="M69" s="98">
        <v>0.06881727933367612</v>
      </c>
      <c r="N69" s="98">
        <v>0.19188993827159287</v>
      </c>
      <c r="O69" s="98">
        <v>0.0684767798423559</v>
      </c>
      <c r="P69" s="98">
        <v>-0.07013194399717232</v>
      </c>
      <c r="Q69" s="98">
        <v>0.07438646985022197</v>
      </c>
      <c r="R69" s="98">
        <v>-0.014221642095925654</v>
      </c>
      <c r="S69" s="98">
        <v>0.09675607711482981</v>
      </c>
      <c r="T69" s="98">
        <v>0.25911442071853946</v>
      </c>
      <c r="U69" s="98">
        <v>0.06746582770266683</v>
      </c>
    </row>
    <row r="70" spans="1:21" ht="12.75">
      <c r="A70" s="97" t="s">
        <v>10</v>
      </c>
      <c r="B70" s="98">
        <v>-0.1256752839092534</v>
      </c>
      <c r="C70" s="98">
        <v>0.08329100559198516</v>
      </c>
      <c r="D70" s="98">
        <v>0.20164188110653844</v>
      </c>
      <c r="E70" s="98">
        <v>0.06837327420876467</v>
      </c>
      <c r="F70" s="98">
        <v>0.021002427578347038</v>
      </c>
      <c r="G70" s="98">
        <v>0.045335781052019776</v>
      </c>
      <c r="H70" s="98">
        <v>0.2691493928363939</v>
      </c>
      <c r="I70" s="98">
        <v>0.08926936103039983</v>
      </c>
      <c r="J70" s="98">
        <v>0.13057101389877593</v>
      </c>
      <c r="K70" s="98">
        <v>0.07415258695024779</v>
      </c>
      <c r="L70" s="98">
        <v>-0.048587371218976855</v>
      </c>
      <c r="M70" s="98">
        <v>0.059616805197505965</v>
      </c>
      <c r="N70" s="98">
        <v>0.2478524085170066</v>
      </c>
      <c r="O70" s="98">
        <v>0.05741623262519663</v>
      </c>
      <c r="P70" s="98">
        <v>0.005007985112848465</v>
      </c>
      <c r="Q70" s="98">
        <v>0.07198517092769434</v>
      </c>
      <c r="R70" s="98">
        <v>0.28886336375238103</v>
      </c>
      <c r="S70" s="98">
        <v>0.057395938326870455</v>
      </c>
      <c r="T70" s="98">
        <v>0.5709747569448123</v>
      </c>
      <c r="U70" s="98">
        <v>0.04759366511341561</v>
      </c>
    </row>
    <row r="71" spans="1:21" ht="12.75">
      <c r="A71" s="97" t="s">
        <v>66</v>
      </c>
      <c r="B71" s="98">
        <v>-0.2761007925153883</v>
      </c>
      <c r="C71" s="98">
        <v>0.04341403969015786</v>
      </c>
      <c r="D71" s="98">
        <v>0.09679981438996962</v>
      </c>
      <c r="E71" s="98">
        <v>0.07539718335320887</v>
      </c>
      <c r="F71" s="98">
        <v>0.07384259569304723</v>
      </c>
      <c r="G71" s="98">
        <v>0.05133099868468417</v>
      </c>
      <c r="H71" s="98">
        <v>0.07384259569304723</v>
      </c>
      <c r="I71" s="98">
        <v>0.05133099868468417</v>
      </c>
      <c r="J71" s="98">
        <v>-0.009763321783429993</v>
      </c>
      <c r="K71" s="98">
        <v>0.07177892115628459</v>
      </c>
      <c r="L71" s="98">
        <v>-0.2383131905641045</v>
      </c>
      <c r="M71" s="98">
        <v>0.05892333773768651</v>
      </c>
      <c r="N71" s="98">
        <v>-0.01550442779651382</v>
      </c>
      <c r="O71" s="98">
        <v>0.06484941363774917</v>
      </c>
      <c r="P71" s="98">
        <v>0.0038368517426716695</v>
      </c>
      <c r="Q71" s="98">
        <v>0.05064456980790368</v>
      </c>
      <c r="R71" s="98">
        <v>0.10719106764401505</v>
      </c>
      <c r="S71" s="98">
        <v>0.02596903158198334</v>
      </c>
      <c r="T71" s="98">
        <v>0.12054527810403434</v>
      </c>
      <c r="U71" s="98">
        <v>0.05503194126776422</v>
      </c>
    </row>
    <row r="72" spans="1:21" ht="12.75">
      <c r="A72" s="97" t="s">
        <v>65</v>
      </c>
      <c r="B72" s="98">
        <v>-0.17830496846469002</v>
      </c>
      <c r="C72" s="98">
        <v>0.06350875375741928</v>
      </c>
      <c r="D72" s="98">
        <v>0.14528493364979997</v>
      </c>
      <c r="E72" s="98">
        <v>0.0550230025476606</v>
      </c>
      <c r="F72" s="98">
        <v>0.10697562302327249</v>
      </c>
      <c r="G72" s="98">
        <v>0.09289549940110091</v>
      </c>
      <c r="H72" s="98">
        <v>0.3133634313661651</v>
      </c>
      <c r="I72" s="98">
        <v>0.07676794238653564</v>
      </c>
      <c r="J72" s="98">
        <v>0.04612753421808357</v>
      </c>
      <c r="K72" s="98">
        <v>0.08393766913578589</v>
      </c>
      <c r="L72" s="98">
        <v>-0.07786476733227031</v>
      </c>
      <c r="M72" s="98">
        <v>0.08000953769591274</v>
      </c>
      <c r="N72" s="98">
        <v>0.16051909799863862</v>
      </c>
      <c r="O72" s="98">
        <v>0.07727358362922603</v>
      </c>
      <c r="P72" s="98">
        <v>-0.09678670289760326</v>
      </c>
      <c r="Q72" s="98">
        <v>0.093920677595693</v>
      </c>
      <c r="R72" s="98">
        <v>-0.13628603938499564</v>
      </c>
      <c r="S72" s="98">
        <v>0.0525356665570186</v>
      </c>
      <c r="T72" s="98">
        <v>-0.04418249862980481</v>
      </c>
      <c r="U72" s="98">
        <v>0.04732712564176791</v>
      </c>
    </row>
    <row r="73" spans="1:21" ht="12.75">
      <c r="A73" s="97" t="s">
        <v>26</v>
      </c>
      <c r="B73" s="98">
        <v>-0.2863564576318662</v>
      </c>
      <c r="C73" s="98">
        <v>0.009597740955485887</v>
      </c>
      <c r="D73" s="98">
        <v>-0.12260756619573907</v>
      </c>
      <c r="E73" s="98">
        <v>0.027739686913118698</v>
      </c>
      <c r="F73" s="98">
        <v>-0.004391911912138521</v>
      </c>
      <c r="G73" s="98">
        <v>0.06965875652591803</v>
      </c>
      <c r="H73" s="98">
        <v>0.21173028189147117</v>
      </c>
      <c r="I73" s="98">
        <v>0.0020195865109849946</v>
      </c>
      <c r="J73" s="98">
        <v>0.5223268491047514</v>
      </c>
      <c r="K73" s="98">
        <v>0.012127177799494212</v>
      </c>
      <c r="L73" s="98">
        <v>0.10402810115777182</v>
      </c>
      <c r="M73" s="98">
        <v>0.018443872091055594</v>
      </c>
      <c r="N73" s="98">
        <v>0.10091518977849775</v>
      </c>
      <c r="O73" s="98">
        <v>0.006208286455996975</v>
      </c>
      <c r="P73" s="98">
        <v>-0.17435275416921656</v>
      </c>
      <c r="Q73" s="98">
        <v>0.00815584392423609</v>
      </c>
      <c r="R73" s="98">
        <v>-0.135249554839247</v>
      </c>
      <c r="S73" s="98">
        <v>0.012124625350031957</v>
      </c>
      <c r="T73" s="98">
        <v>0.40455005545116945</v>
      </c>
      <c r="U73" s="98">
        <v>0.028203112824071473</v>
      </c>
    </row>
    <row r="74" spans="1:21" ht="12.75">
      <c r="A74" s="97" t="s">
        <v>8</v>
      </c>
      <c r="B74" s="98">
        <v>-0.07913386400988366</v>
      </c>
      <c r="C74" s="98">
        <v>0.09579905063375437</v>
      </c>
      <c r="D74" s="98">
        <v>0.06931624825192358</v>
      </c>
      <c r="E74" s="98">
        <v>0.05386413466637486</v>
      </c>
      <c r="F74" s="98">
        <v>0.04902819151797768</v>
      </c>
      <c r="G74" s="98">
        <v>0.048144885528658754</v>
      </c>
      <c r="H74" s="98">
        <v>0.14876197086542747</v>
      </c>
      <c r="I74" s="98">
        <v>0.05114689192074612</v>
      </c>
      <c r="J74" s="98">
        <v>0.1662204554000266</v>
      </c>
      <c r="K74" s="98">
        <v>0.07235300627611485</v>
      </c>
      <c r="L74" s="98">
        <v>0.030652308672934506</v>
      </c>
      <c r="M74" s="98">
        <v>0.07982113245578527</v>
      </c>
      <c r="N74" s="98">
        <v>0.3917227869569965</v>
      </c>
      <c r="O74" s="98">
        <v>0.06176199101217699</v>
      </c>
      <c r="P74" s="98">
        <v>-0.0013745174123176082</v>
      </c>
      <c r="Q74" s="98">
        <v>0.07483447634929868</v>
      </c>
      <c r="R74" s="98">
        <v>-0.02067051339641176</v>
      </c>
      <c r="S74" s="98">
        <v>0.05545700828394702</v>
      </c>
      <c r="T74" s="98">
        <v>0.682972044821137</v>
      </c>
      <c r="U74" s="98">
        <v>0.032367634083588365</v>
      </c>
    </row>
    <row r="75" spans="1:21" ht="12.75">
      <c r="A75" s="97" t="s">
        <v>68</v>
      </c>
      <c r="B75" s="98">
        <v>-0.20670769592014673</v>
      </c>
      <c r="C75" s="98">
        <v>0.004462382237495026</v>
      </c>
      <c r="D75" s="98">
        <v>-0.19849578104960885</v>
      </c>
      <c r="E75" s="98">
        <v>0.007967283452912864</v>
      </c>
      <c r="F75" s="98">
        <v>0.08011383827793817</v>
      </c>
      <c r="G75" s="98">
        <v>0.00595736968843167</v>
      </c>
      <c r="H75" s="98">
        <v>0.5655130667602818</v>
      </c>
      <c r="I75" s="98">
        <v>0.004223730474433654</v>
      </c>
      <c r="J75" s="98">
        <v>0.17407330590896924</v>
      </c>
      <c r="K75" s="98">
        <v>0.002902242146292788</v>
      </c>
      <c r="L75" s="98">
        <v>0.15501204598464194</v>
      </c>
      <c r="M75" s="98">
        <v>0.006523577524167056</v>
      </c>
      <c r="N75" s="98">
        <v>0.11317350194684006</v>
      </c>
      <c r="O75" s="98">
        <v>0.00500342552076336</v>
      </c>
      <c r="P75" s="98">
        <v>0.07569780284289246</v>
      </c>
      <c r="Q75" s="98">
        <v>0.006903069412747186</v>
      </c>
      <c r="R75" s="98">
        <v>0.3910863681115095</v>
      </c>
      <c r="S75" s="98">
        <v>0.003348544072307805</v>
      </c>
      <c r="T75" s="98">
        <v>0.17658532123416823</v>
      </c>
      <c r="U75" s="98">
        <v>0.0049523118861237595</v>
      </c>
    </row>
    <row r="76" spans="1:21" ht="12.75">
      <c r="A76" s="97" t="s">
        <v>54</v>
      </c>
      <c r="B76" s="98">
        <v>0.06959826288760473</v>
      </c>
      <c r="C76" s="98">
        <v>0.07902288383271287</v>
      </c>
      <c r="D76" s="98">
        <v>-0.05777390616123922</v>
      </c>
      <c r="E76" s="98">
        <v>0.03997132988006229</v>
      </c>
      <c r="F76" s="98">
        <v>0.004585105658200569</v>
      </c>
      <c r="G76" s="98">
        <v>0.018445901495529767</v>
      </c>
      <c r="H76" s="98">
        <v>0.1960379811202131</v>
      </c>
      <c r="I76" s="98">
        <v>0.04864728570748676</v>
      </c>
      <c r="J76" s="98">
        <v>0.02826735690698067</v>
      </c>
      <c r="K76" s="98">
        <v>0.0268050173036113</v>
      </c>
      <c r="L76" s="98">
        <v>0.032494234210194366</v>
      </c>
      <c r="M76" s="98">
        <v>0.09693405187934122</v>
      </c>
      <c r="N76" s="98">
        <v>0.1301301584976407</v>
      </c>
      <c r="O76" s="98">
        <v>0.0698701180823911</v>
      </c>
      <c r="P76" s="98">
        <v>0.14941115917291264</v>
      </c>
      <c r="Q76" s="98">
        <v>0.08293681684260737</v>
      </c>
      <c r="R76" s="98">
        <v>-0.01777471179526206</v>
      </c>
      <c r="S76" s="98">
        <v>0.09193701943811172</v>
      </c>
      <c r="T76" s="98">
        <v>0.42530209799131224</v>
      </c>
      <c r="U76" s="98">
        <v>0.06559854010079193</v>
      </c>
    </row>
    <row r="77" spans="1:21" ht="12.75">
      <c r="A77" s="97" t="s">
        <v>41</v>
      </c>
      <c r="B77" s="98">
        <v>-0.2462861512344399</v>
      </c>
      <c r="C77" s="98">
        <v>0.04389157684856795</v>
      </c>
      <c r="D77" s="98">
        <v>-0.00756406996501261</v>
      </c>
      <c r="E77" s="98">
        <v>0.057382984030358</v>
      </c>
      <c r="F77" s="98">
        <v>0.2810531037084927</v>
      </c>
      <c r="G77" s="98">
        <v>0.07769335118616248</v>
      </c>
      <c r="H77" s="98">
        <v>0.0648388013247927</v>
      </c>
      <c r="I77" s="98">
        <v>0.0601109708080524</v>
      </c>
      <c r="J77" s="98">
        <v>0.6447631310897136</v>
      </c>
      <c r="K77" s="98">
        <v>0.04130361689756788</v>
      </c>
      <c r="L77" s="98">
        <v>0.3910197278154039</v>
      </c>
      <c r="M77" s="98">
        <v>0.05669624802121063</v>
      </c>
      <c r="N77" s="98">
        <v>0.3293178404376499</v>
      </c>
      <c r="O77" s="98">
        <v>0.052443942460339725</v>
      </c>
      <c r="P77" s="98">
        <v>0.2989683450389582</v>
      </c>
      <c r="Q77" s="98">
        <v>0.048606406687806226</v>
      </c>
      <c r="R77" s="98">
        <v>0.13205512240193631</v>
      </c>
      <c r="S77" s="98">
        <v>0.09089206357749188</v>
      </c>
      <c r="T77" s="98">
        <v>-0.004710008966697949</v>
      </c>
      <c r="U77" s="98">
        <v>0.028869681490095958</v>
      </c>
    </row>
  </sheetData>
  <sheetProtection/>
  <mergeCells count="12">
    <mergeCell ref="A2:BR2"/>
    <mergeCell ref="B7:U7"/>
    <mergeCell ref="B8:C8"/>
    <mergeCell ref="D8:E8"/>
    <mergeCell ref="F8:G8"/>
    <mergeCell ref="H8:I8"/>
    <mergeCell ref="J8:K8"/>
    <mergeCell ref="L8:M8"/>
    <mergeCell ref="N8:O8"/>
    <mergeCell ref="P8:Q8"/>
    <mergeCell ref="R8:S8"/>
    <mergeCell ref="T8:U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P82"/>
  <sheetViews>
    <sheetView zoomScale="70" zoomScaleNormal="70" zoomScalePageLayoutView="0" workbookViewId="0" topLeftCell="A1">
      <selection activeCell="A80" sqref="A80"/>
    </sheetView>
  </sheetViews>
  <sheetFormatPr defaultColWidth="9.140625" defaultRowHeight="12.75"/>
  <cols>
    <col min="1" max="1" width="19.140625" style="279" customWidth="1"/>
    <col min="2" max="7" width="18.7109375" style="280" customWidth="1"/>
    <col min="8" max="8" width="9.140625" style="279" customWidth="1"/>
    <col min="9" max="9" width="9.140625" style="279" hidden="1" customWidth="1"/>
    <col min="10" max="12" width="7.7109375" style="280" hidden="1" customWidth="1"/>
    <col min="13" max="13" width="19.140625" style="279" hidden="1" customWidth="1"/>
    <col min="14" max="14" width="10.57421875" style="279" hidden="1" customWidth="1"/>
    <col min="15" max="16" width="9.140625" style="185" hidden="1" customWidth="1"/>
    <col min="17" max="57" width="7.7109375" style="280" hidden="1" customWidth="1"/>
    <col min="58" max="58" width="9.140625" style="279" hidden="1" customWidth="1"/>
    <col min="59" max="74" width="7.7109375" style="280" hidden="1" customWidth="1"/>
    <col min="75" max="76" width="7.7109375" style="304" hidden="1" customWidth="1"/>
    <col min="77" max="78" width="7.7109375" style="280" hidden="1" customWidth="1"/>
    <col min="79" max="79" width="9.140625" style="279" hidden="1" customWidth="1"/>
    <col min="80" max="99" width="7.7109375" style="280" hidden="1" customWidth="1"/>
    <col min="100" max="100" width="9.140625" style="279" hidden="1" customWidth="1"/>
    <col min="101" max="120" width="7.7109375" style="280" hidden="1" customWidth="1"/>
    <col min="121" max="122" width="9.140625" style="279" customWidth="1"/>
    <col min="123" max="16384" width="9.140625" style="279" customWidth="1"/>
  </cols>
  <sheetData>
    <row r="1" spans="1:16" ht="12.75">
      <c r="A1" s="278" t="s">
        <v>92</v>
      </c>
      <c r="B1" s="298"/>
      <c r="H1" s="278"/>
      <c r="M1" s="278" t="s">
        <v>92</v>
      </c>
      <c r="O1" s="12"/>
      <c r="P1" s="12" t="s">
        <v>114</v>
      </c>
    </row>
    <row r="2" spans="1:120" ht="12.75">
      <c r="A2" s="281" t="s">
        <v>316</v>
      </c>
      <c r="B2" s="279"/>
      <c r="C2" s="279"/>
      <c r="D2" s="279"/>
      <c r="E2" s="279"/>
      <c r="F2" s="279"/>
      <c r="G2" s="279"/>
      <c r="H2" s="281"/>
      <c r="J2" s="279"/>
      <c r="K2" s="279"/>
      <c r="L2" s="279"/>
      <c r="M2" s="281" t="s">
        <v>140</v>
      </c>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G2" s="279"/>
      <c r="BH2" s="279"/>
      <c r="BI2" s="279"/>
      <c r="BJ2" s="279"/>
      <c r="BK2" s="279"/>
      <c r="BL2" s="279"/>
      <c r="BM2" s="279"/>
      <c r="BN2" s="279"/>
      <c r="BO2" s="279"/>
      <c r="BP2" s="279"/>
      <c r="BQ2" s="279"/>
      <c r="BR2" s="279"/>
      <c r="BS2" s="279"/>
      <c r="BT2" s="279"/>
      <c r="BU2" s="279"/>
      <c r="BV2" s="279"/>
      <c r="BW2" s="305"/>
      <c r="BX2" s="305"/>
      <c r="BY2" s="279"/>
      <c r="BZ2" s="279"/>
      <c r="CB2" s="279"/>
      <c r="CC2" s="279"/>
      <c r="CD2" s="279"/>
      <c r="CE2" s="279"/>
      <c r="CF2" s="279"/>
      <c r="CG2" s="279"/>
      <c r="CH2" s="279"/>
      <c r="CI2" s="279"/>
      <c r="CJ2" s="279"/>
      <c r="CK2" s="279"/>
      <c r="CL2" s="279"/>
      <c r="CM2" s="279"/>
      <c r="CN2" s="279"/>
      <c r="CO2" s="279"/>
      <c r="CP2" s="279"/>
      <c r="CQ2" s="279"/>
      <c r="CR2" s="279"/>
      <c r="CS2" s="279"/>
      <c r="CT2" s="279"/>
      <c r="CU2" s="279"/>
      <c r="CW2" s="279"/>
      <c r="CX2" s="279"/>
      <c r="CY2" s="279"/>
      <c r="CZ2" s="279"/>
      <c r="DA2" s="279"/>
      <c r="DB2" s="279"/>
      <c r="DC2" s="279"/>
      <c r="DD2" s="279"/>
      <c r="DE2" s="279"/>
      <c r="DF2" s="279"/>
      <c r="DG2" s="279"/>
      <c r="DH2" s="279"/>
      <c r="DI2" s="279"/>
      <c r="DJ2" s="279"/>
      <c r="DK2" s="279"/>
      <c r="DL2" s="279"/>
      <c r="DM2" s="279"/>
      <c r="DN2" s="279"/>
      <c r="DO2" s="279"/>
      <c r="DP2" s="279"/>
    </row>
    <row r="3" spans="1:120" ht="15">
      <c r="A3" s="282"/>
      <c r="B3" s="93"/>
      <c r="C3" s="93"/>
      <c r="D3" s="93"/>
      <c r="E3" s="93"/>
      <c r="F3" s="64"/>
      <c r="G3" s="93"/>
      <c r="H3" s="282"/>
      <c r="J3" s="64"/>
      <c r="K3" s="93"/>
      <c r="L3" s="64"/>
      <c r="M3" s="282" t="s">
        <v>113</v>
      </c>
      <c r="O3" s="7"/>
      <c r="P3" s="7" t="s">
        <v>79</v>
      </c>
      <c r="Q3" s="64"/>
      <c r="R3" s="64"/>
      <c r="S3" s="93"/>
      <c r="T3" s="64"/>
      <c r="U3" s="93"/>
      <c r="V3" s="64"/>
      <c r="W3" s="93"/>
      <c r="X3" s="64"/>
      <c r="Y3" s="93"/>
      <c r="Z3" s="64"/>
      <c r="AA3" s="93"/>
      <c r="AB3" s="64"/>
      <c r="AC3" s="93"/>
      <c r="AD3" s="64"/>
      <c r="AE3" s="64"/>
      <c r="AF3" s="64"/>
      <c r="AG3" s="93"/>
      <c r="AH3" s="64"/>
      <c r="AI3" s="64"/>
      <c r="AJ3" s="93"/>
      <c r="AK3" s="93"/>
      <c r="AL3" s="64"/>
      <c r="AM3" s="64"/>
      <c r="AN3" s="93"/>
      <c r="AO3" s="64"/>
      <c r="AP3" s="93"/>
      <c r="AQ3" s="64"/>
      <c r="AR3" s="93"/>
      <c r="AS3" s="64"/>
      <c r="AT3" s="93"/>
      <c r="AU3" s="64"/>
      <c r="AV3" s="93"/>
      <c r="AW3" s="64"/>
      <c r="AX3" s="93"/>
      <c r="AY3" s="64"/>
      <c r="AZ3" s="64"/>
      <c r="BA3" s="64"/>
      <c r="BB3" s="93"/>
      <c r="BC3" s="64"/>
      <c r="BD3" s="64"/>
      <c r="BE3" s="93"/>
      <c r="BG3" s="64"/>
      <c r="BH3" s="64"/>
      <c r="BI3" s="93"/>
      <c r="BJ3" s="64"/>
      <c r="BK3" s="93"/>
      <c r="BL3" s="64"/>
      <c r="BM3" s="93"/>
      <c r="BN3" s="64"/>
      <c r="BO3" s="93"/>
      <c r="BP3" s="64"/>
      <c r="BQ3" s="93"/>
      <c r="BR3" s="64"/>
      <c r="BS3" s="93"/>
      <c r="BT3" s="64"/>
      <c r="BU3" s="64"/>
      <c r="BV3" s="64"/>
      <c r="BW3" s="306"/>
      <c r="BX3" s="307"/>
      <c r="BY3" s="64"/>
      <c r="BZ3" s="93"/>
      <c r="CB3" s="64"/>
      <c r="CC3" s="64"/>
      <c r="CD3" s="93"/>
      <c r="CE3" s="64"/>
      <c r="CF3" s="93"/>
      <c r="CG3" s="64"/>
      <c r="CH3" s="93"/>
      <c r="CI3" s="64"/>
      <c r="CJ3" s="93"/>
      <c r="CK3" s="64"/>
      <c r="CL3" s="93"/>
      <c r="CM3" s="64"/>
      <c r="CN3" s="93"/>
      <c r="CO3" s="64"/>
      <c r="CP3" s="64"/>
      <c r="CQ3" s="64"/>
      <c r="CR3" s="93"/>
      <c r="CS3" s="64"/>
      <c r="CT3" s="64"/>
      <c r="CU3" s="93"/>
      <c r="CW3" s="283" t="s">
        <v>233</v>
      </c>
      <c r="CX3" s="64"/>
      <c r="CY3" s="93"/>
      <c r="CZ3" s="64"/>
      <c r="DA3" s="93"/>
      <c r="DB3" s="64"/>
      <c r="DC3" s="93"/>
      <c r="DD3" s="64"/>
      <c r="DE3" s="93"/>
      <c r="DF3" s="64"/>
      <c r="DG3" s="93"/>
      <c r="DH3" s="64"/>
      <c r="DI3" s="93"/>
      <c r="DJ3" s="64"/>
      <c r="DK3" s="64"/>
      <c r="DL3" s="64"/>
      <c r="DM3" s="93"/>
      <c r="DN3" s="64"/>
      <c r="DO3" s="64"/>
      <c r="DP3" s="93"/>
    </row>
    <row r="4" spans="75:76" s="270" customFormat="1" ht="31.5" customHeight="1">
      <c r="BW4" s="308"/>
      <c r="BX4" s="308"/>
    </row>
    <row r="5" spans="2:76" s="270" customFormat="1" ht="31.5" customHeight="1">
      <c r="B5" s="350" t="s">
        <v>333</v>
      </c>
      <c r="C5" s="350"/>
      <c r="D5" s="350"/>
      <c r="E5" s="350"/>
      <c r="F5" s="350"/>
      <c r="G5" s="350"/>
      <c r="BW5" s="308"/>
      <c r="BX5" s="308"/>
    </row>
    <row r="6" spans="2:76" s="270" customFormat="1" ht="31.5" customHeight="1">
      <c r="B6" s="351" t="s">
        <v>332</v>
      </c>
      <c r="C6" s="351"/>
      <c r="D6" s="351"/>
      <c r="E6" s="351"/>
      <c r="F6" s="351"/>
      <c r="G6" s="351"/>
      <c r="BW6" s="308"/>
      <c r="BX6" s="308"/>
    </row>
    <row r="7" spans="2:76" s="270" customFormat="1" ht="31.5" customHeight="1">
      <c r="B7" s="352" t="s">
        <v>313</v>
      </c>
      <c r="C7" s="352"/>
      <c r="D7" s="352"/>
      <c r="E7" s="352"/>
      <c r="F7" s="352"/>
      <c r="G7" s="352"/>
      <c r="BW7" s="308"/>
      <c r="BX7" s="308"/>
    </row>
    <row r="8" spans="1:120" s="284" customFormat="1" ht="12.75">
      <c r="A8" s="271"/>
      <c r="B8" s="272"/>
      <c r="C8" s="272"/>
      <c r="D8" s="272"/>
      <c r="E8" s="272"/>
      <c r="F8" s="272"/>
      <c r="G8" s="272"/>
      <c r="H8" s="271"/>
      <c r="J8" s="285"/>
      <c r="K8" s="286"/>
      <c r="L8" s="285"/>
      <c r="M8" s="271"/>
      <c r="O8" s="287"/>
      <c r="P8" s="287"/>
      <c r="Q8" s="285"/>
      <c r="R8" s="285"/>
      <c r="S8" s="286"/>
      <c r="T8" s="285"/>
      <c r="U8" s="286"/>
      <c r="V8" s="285"/>
      <c r="W8" s="286"/>
      <c r="X8" s="285"/>
      <c r="Y8" s="286"/>
      <c r="Z8" s="285"/>
      <c r="AA8" s="286"/>
      <c r="AB8" s="285"/>
      <c r="AC8" s="286"/>
      <c r="AD8" s="285"/>
      <c r="AE8" s="285"/>
      <c r="AF8" s="285"/>
      <c r="AG8" s="286"/>
      <c r="AH8" s="285"/>
      <c r="AI8" s="285"/>
      <c r="AJ8" s="286"/>
      <c r="AK8" s="286"/>
      <c r="AL8" s="285"/>
      <c r="AM8" s="285"/>
      <c r="AN8" s="286"/>
      <c r="AO8" s="285"/>
      <c r="AP8" s="286"/>
      <c r="AQ8" s="285"/>
      <c r="AR8" s="286"/>
      <c r="AS8" s="285"/>
      <c r="AT8" s="286"/>
      <c r="AU8" s="285"/>
      <c r="AV8" s="286"/>
      <c r="AW8" s="285"/>
      <c r="AX8" s="286"/>
      <c r="AY8" s="285"/>
      <c r="AZ8" s="285"/>
      <c r="BA8" s="285"/>
      <c r="BB8" s="286"/>
      <c r="BC8" s="285"/>
      <c r="BD8" s="285"/>
      <c r="BE8" s="286"/>
      <c r="BG8" s="285"/>
      <c r="BH8" s="285"/>
      <c r="BI8" s="286"/>
      <c r="BJ8" s="285"/>
      <c r="BK8" s="286"/>
      <c r="BL8" s="285"/>
      <c r="BM8" s="286"/>
      <c r="BN8" s="285"/>
      <c r="BO8" s="286"/>
      <c r="BP8" s="285"/>
      <c r="BQ8" s="286"/>
      <c r="BR8" s="285"/>
      <c r="BS8" s="286"/>
      <c r="BT8" s="285"/>
      <c r="BU8" s="285"/>
      <c r="BV8" s="285"/>
      <c r="BW8" s="309"/>
      <c r="BX8" s="310"/>
      <c r="BY8" s="285"/>
      <c r="BZ8" s="286"/>
      <c r="CB8" s="285"/>
      <c r="CC8" s="285"/>
      <c r="CD8" s="286"/>
      <c r="CE8" s="285"/>
      <c r="CF8" s="286"/>
      <c r="CG8" s="285"/>
      <c r="CH8" s="286"/>
      <c r="CI8" s="285"/>
      <c r="CJ8" s="286"/>
      <c r="CK8" s="285"/>
      <c r="CL8" s="286"/>
      <c r="CM8" s="285"/>
      <c r="CN8" s="286"/>
      <c r="CO8" s="285"/>
      <c r="CP8" s="285"/>
      <c r="CQ8" s="285"/>
      <c r="CR8" s="286"/>
      <c r="CS8" s="285"/>
      <c r="CT8" s="285"/>
      <c r="CU8" s="286"/>
      <c r="CW8" s="285"/>
      <c r="CX8" s="285"/>
      <c r="CY8" s="286"/>
      <c r="CZ8" s="285"/>
      <c r="DA8" s="286"/>
      <c r="DB8" s="285"/>
      <c r="DC8" s="286"/>
      <c r="DD8" s="285"/>
      <c r="DE8" s="286"/>
      <c r="DF8" s="285"/>
      <c r="DG8" s="286"/>
      <c r="DH8" s="285"/>
      <c r="DI8" s="286"/>
      <c r="DJ8" s="285"/>
      <c r="DK8" s="285"/>
      <c r="DL8" s="285"/>
      <c r="DM8" s="286"/>
      <c r="DN8" s="285"/>
      <c r="DO8" s="285"/>
      <c r="DP8" s="286"/>
    </row>
    <row r="9" spans="2:120" s="185" customFormat="1" ht="24" customHeight="1">
      <c r="B9" s="345" t="s">
        <v>129</v>
      </c>
      <c r="C9" s="346"/>
      <c r="D9" s="346"/>
      <c r="E9" s="346"/>
      <c r="F9" s="346"/>
      <c r="G9" s="347"/>
      <c r="J9" s="1" t="s">
        <v>134</v>
      </c>
      <c r="K9" s="185" t="s">
        <v>116</v>
      </c>
      <c r="O9" s="94"/>
      <c r="P9" s="94"/>
      <c r="Q9" s="343" t="s">
        <v>115</v>
      </c>
      <c r="R9" s="344"/>
      <c r="S9" s="343" t="s">
        <v>118</v>
      </c>
      <c r="T9" s="344"/>
      <c r="U9" s="343" t="s">
        <v>130</v>
      </c>
      <c r="V9" s="344"/>
      <c r="W9" s="343" t="s">
        <v>119</v>
      </c>
      <c r="X9" s="344"/>
      <c r="Y9" s="343" t="s">
        <v>131</v>
      </c>
      <c r="Z9" s="344"/>
      <c r="AA9" s="343" t="s">
        <v>132</v>
      </c>
      <c r="AB9" s="344"/>
      <c r="AC9" s="343" t="s">
        <v>133</v>
      </c>
      <c r="AD9" s="344"/>
      <c r="AE9" s="343" t="s">
        <v>134</v>
      </c>
      <c r="AF9" s="344"/>
      <c r="AG9" s="343" t="s">
        <v>116</v>
      </c>
      <c r="AH9" s="344"/>
      <c r="AI9" s="343" t="s">
        <v>135</v>
      </c>
      <c r="AJ9" s="344"/>
      <c r="AK9" s="288"/>
      <c r="AL9" s="343" t="s">
        <v>115</v>
      </c>
      <c r="AM9" s="344"/>
      <c r="AN9" s="343" t="s">
        <v>118</v>
      </c>
      <c r="AO9" s="344"/>
      <c r="AP9" s="343" t="s">
        <v>130</v>
      </c>
      <c r="AQ9" s="344"/>
      <c r="AR9" s="343" t="s">
        <v>119</v>
      </c>
      <c r="AS9" s="344"/>
      <c r="AT9" s="343" t="s">
        <v>131</v>
      </c>
      <c r="AU9" s="344"/>
      <c r="AV9" s="343" t="s">
        <v>132</v>
      </c>
      <c r="AW9" s="344"/>
      <c r="AX9" s="343" t="s">
        <v>133</v>
      </c>
      <c r="AY9" s="344"/>
      <c r="AZ9" s="343" t="s">
        <v>134</v>
      </c>
      <c r="BA9" s="344"/>
      <c r="BB9" s="343" t="s">
        <v>116</v>
      </c>
      <c r="BC9" s="344"/>
      <c r="BD9" s="343" t="s">
        <v>135</v>
      </c>
      <c r="BE9" s="344"/>
      <c r="BG9" s="343" t="s">
        <v>115</v>
      </c>
      <c r="BH9" s="344"/>
      <c r="BI9" s="343" t="s">
        <v>118</v>
      </c>
      <c r="BJ9" s="344"/>
      <c r="BK9" s="343" t="s">
        <v>130</v>
      </c>
      <c r="BL9" s="344"/>
      <c r="BM9" s="343" t="s">
        <v>119</v>
      </c>
      <c r="BN9" s="344"/>
      <c r="BO9" s="343" t="s">
        <v>131</v>
      </c>
      <c r="BP9" s="344"/>
      <c r="BQ9" s="343" t="s">
        <v>132</v>
      </c>
      <c r="BR9" s="344"/>
      <c r="BS9" s="343" t="s">
        <v>133</v>
      </c>
      <c r="BT9" s="344"/>
      <c r="BU9" s="343" t="s">
        <v>134</v>
      </c>
      <c r="BV9" s="344"/>
      <c r="BW9" s="337" t="s">
        <v>116</v>
      </c>
      <c r="BX9" s="338"/>
      <c r="BY9" s="343" t="s">
        <v>135</v>
      </c>
      <c r="BZ9" s="344"/>
      <c r="CB9" s="343" t="s">
        <v>115</v>
      </c>
      <c r="CC9" s="344"/>
      <c r="CD9" s="343" t="s">
        <v>118</v>
      </c>
      <c r="CE9" s="344"/>
      <c r="CF9" s="343" t="s">
        <v>130</v>
      </c>
      <c r="CG9" s="344"/>
      <c r="CH9" s="343" t="s">
        <v>119</v>
      </c>
      <c r="CI9" s="344"/>
      <c r="CJ9" s="343" t="s">
        <v>131</v>
      </c>
      <c r="CK9" s="344"/>
      <c r="CL9" s="343" t="s">
        <v>132</v>
      </c>
      <c r="CM9" s="344"/>
      <c r="CN9" s="343" t="s">
        <v>133</v>
      </c>
      <c r="CO9" s="344"/>
      <c r="CP9" s="343" t="s">
        <v>134</v>
      </c>
      <c r="CQ9" s="344"/>
      <c r="CR9" s="343" t="s">
        <v>116</v>
      </c>
      <c r="CS9" s="344"/>
      <c r="CT9" s="343" t="s">
        <v>135</v>
      </c>
      <c r="CU9" s="344"/>
      <c r="CW9" s="343" t="s">
        <v>115</v>
      </c>
      <c r="CX9" s="344"/>
      <c r="CY9" s="343" t="s">
        <v>118</v>
      </c>
      <c r="CZ9" s="344"/>
      <c r="DA9" s="343" t="s">
        <v>130</v>
      </c>
      <c r="DB9" s="344"/>
      <c r="DC9" s="343" t="s">
        <v>119</v>
      </c>
      <c r="DD9" s="344"/>
      <c r="DE9" s="343" t="s">
        <v>131</v>
      </c>
      <c r="DF9" s="344"/>
      <c r="DG9" s="343" t="s">
        <v>132</v>
      </c>
      <c r="DH9" s="344"/>
      <c r="DI9" s="343" t="s">
        <v>133</v>
      </c>
      <c r="DJ9" s="344"/>
      <c r="DK9" s="343" t="s">
        <v>134</v>
      </c>
      <c r="DL9" s="344"/>
      <c r="DM9" s="343" t="s">
        <v>116</v>
      </c>
      <c r="DN9" s="344"/>
      <c r="DO9" s="343" t="s">
        <v>135</v>
      </c>
      <c r="DP9" s="344"/>
    </row>
    <row r="10" spans="2:120" s="94" customFormat="1" ht="95.25" customHeight="1">
      <c r="B10" s="299" t="s">
        <v>163</v>
      </c>
      <c r="C10" s="299" t="s">
        <v>164</v>
      </c>
      <c r="D10" s="299" t="s">
        <v>330</v>
      </c>
      <c r="E10" s="299" t="s">
        <v>165</v>
      </c>
      <c r="F10" s="299" t="s">
        <v>328</v>
      </c>
      <c r="G10" s="299" t="s">
        <v>329</v>
      </c>
      <c r="J10" s="289" t="s">
        <v>136</v>
      </c>
      <c r="K10" s="289" t="s">
        <v>117</v>
      </c>
      <c r="L10" s="289" t="s">
        <v>117</v>
      </c>
      <c r="Q10" s="348" t="s">
        <v>115</v>
      </c>
      <c r="R10" s="349"/>
      <c r="S10" s="348" t="s">
        <v>118</v>
      </c>
      <c r="T10" s="349"/>
      <c r="U10" s="343" t="s">
        <v>130</v>
      </c>
      <c r="V10" s="344"/>
      <c r="W10" s="343" t="s">
        <v>119</v>
      </c>
      <c r="X10" s="344"/>
      <c r="Y10" s="343" t="s">
        <v>131</v>
      </c>
      <c r="Z10" s="344"/>
      <c r="AA10" s="343" t="s">
        <v>132</v>
      </c>
      <c r="AB10" s="344"/>
      <c r="AC10" s="343" t="s">
        <v>133</v>
      </c>
      <c r="AD10" s="344"/>
      <c r="AE10" s="343" t="s">
        <v>134</v>
      </c>
      <c r="AF10" s="344"/>
      <c r="AG10" s="343" t="s">
        <v>116</v>
      </c>
      <c r="AH10" s="344"/>
      <c r="AI10" s="343" t="s">
        <v>135</v>
      </c>
      <c r="AJ10" s="344"/>
      <c r="AK10" s="289"/>
      <c r="AL10" s="289" t="s">
        <v>136</v>
      </c>
      <c r="AM10" s="289" t="s">
        <v>1</v>
      </c>
      <c r="AN10" s="289" t="s">
        <v>117</v>
      </c>
      <c r="AO10" s="289" t="s">
        <v>1</v>
      </c>
      <c r="AP10" s="289" t="s">
        <v>117</v>
      </c>
      <c r="AQ10" s="289" t="s">
        <v>1</v>
      </c>
      <c r="AR10" s="289" t="s">
        <v>117</v>
      </c>
      <c r="AS10" s="289" t="s">
        <v>1</v>
      </c>
      <c r="AT10" s="289" t="s">
        <v>117</v>
      </c>
      <c r="AU10" s="289" t="s">
        <v>1</v>
      </c>
      <c r="AV10" s="289" t="s">
        <v>117</v>
      </c>
      <c r="AW10" s="289" t="s">
        <v>1</v>
      </c>
      <c r="AX10" s="289" t="s">
        <v>117</v>
      </c>
      <c r="AY10" s="289" t="s">
        <v>1</v>
      </c>
      <c r="AZ10" s="289" t="s">
        <v>117</v>
      </c>
      <c r="BA10" s="289" t="s">
        <v>1</v>
      </c>
      <c r="BB10" s="289" t="s">
        <v>117</v>
      </c>
      <c r="BC10" s="289" t="s">
        <v>1</v>
      </c>
      <c r="BD10" s="289" t="s">
        <v>117</v>
      </c>
      <c r="BE10" s="289" t="s">
        <v>1</v>
      </c>
      <c r="BG10" s="289" t="s">
        <v>136</v>
      </c>
      <c r="BH10" s="289" t="s">
        <v>1</v>
      </c>
      <c r="BI10" s="289" t="s">
        <v>117</v>
      </c>
      <c r="BJ10" s="289" t="s">
        <v>1</v>
      </c>
      <c r="BK10" s="289" t="s">
        <v>117</v>
      </c>
      <c r="BL10" s="289" t="s">
        <v>1</v>
      </c>
      <c r="BM10" s="289" t="s">
        <v>117</v>
      </c>
      <c r="BN10" s="289" t="s">
        <v>1</v>
      </c>
      <c r="BO10" s="289" t="s">
        <v>117</v>
      </c>
      <c r="BP10" s="289" t="s">
        <v>1</v>
      </c>
      <c r="BQ10" s="289" t="s">
        <v>117</v>
      </c>
      <c r="BR10" s="289" t="s">
        <v>1</v>
      </c>
      <c r="BS10" s="289" t="s">
        <v>117</v>
      </c>
      <c r="BT10" s="289" t="s">
        <v>1</v>
      </c>
      <c r="BU10" s="289" t="s">
        <v>117</v>
      </c>
      <c r="BV10" s="289" t="s">
        <v>1</v>
      </c>
      <c r="BW10" s="95" t="s">
        <v>117</v>
      </c>
      <c r="BX10" s="95" t="s">
        <v>1</v>
      </c>
      <c r="BY10" s="289" t="s">
        <v>117</v>
      </c>
      <c r="BZ10" s="289" t="s">
        <v>1</v>
      </c>
      <c r="CB10" s="289" t="s">
        <v>136</v>
      </c>
      <c r="CC10" s="289" t="s">
        <v>1</v>
      </c>
      <c r="CD10" s="289" t="s">
        <v>117</v>
      </c>
      <c r="CE10" s="289" t="s">
        <v>1</v>
      </c>
      <c r="CF10" s="289" t="s">
        <v>117</v>
      </c>
      <c r="CG10" s="289" t="s">
        <v>1</v>
      </c>
      <c r="CH10" s="289" t="s">
        <v>117</v>
      </c>
      <c r="CI10" s="289" t="s">
        <v>1</v>
      </c>
      <c r="CJ10" s="289" t="s">
        <v>117</v>
      </c>
      <c r="CK10" s="289" t="s">
        <v>1</v>
      </c>
      <c r="CL10" s="289" t="s">
        <v>117</v>
      </c>
      <c r="CM10" s="289" t="s">
        <v>1</v>
      </c>
      <c r="CN10" s="289" t="s">
        <v>117</v>
      </c>
      <c r="CO10" s="289" t="s">
        <v>1</v>
      </c>
      <c r="CP10" s="289" t="s">
        <v>117</v>
      </c>
      <c r="CQ10" s="289" t="s">
        <v>1</v>
      </c>
      <c r="CR10" s="289" t="s">
        <v>117</v>
      </c>
      <c r="CS10" s="289" t="s">
        <v>1</v>
      </c>
      <c r="CT10" s="289" t="s">
        <v>117</v>
      </c>
      <c r="CU10" s="289" t="s">
        <v>1</v>
      </c>
      <c r="CW10" s="289" t="s">
        <v>136</v>
      </c>
      <c r="CX10" s="289" t="s">
        <v>1</v>
      </c>
      <c r="CY10" s="289" t="s">
        <v>117</v>
      </c>
      <c r="CZ10" s="289" t="s">
        <v>1</v>
      </c>
      <c r="DA10" s="289" t="s">
        <v>117</v>
      </c>
      <c r="DB10" s="289" t="s">
        <v>1</v>
      </c>
      <c r="DC10" s="289" t="s">
        <v>117</v>
      </c>
      <c r="DD10" s="289" t="s">
        <v>1</v>
      </c>
      <c r="DE10" s="289" t="s">
        <v>117</v>
      </c>
      <c r="DF10" s="289" t="s">
        <v>1</v>
      </c>
      <c r="DG10" s="289" t="s">
        <v>117</v>
      </c>
      <c r="DH10" s="289" t="s">
        <v>1</v>
      </c>
      <c r="DI10" s="289" t="s">
        <v>117</v>
      </c>
      <c r="DJ10" s="289" t="s">
        <v>1</v>
      </c>
      <c r="DK10" s="289" t="s">
        <v>117</v>
      </c>
      <c r="DL10" s="289" t="s">
        <v>1</v>
      </c>
      <c r="DM10" s="289" t="s">
        <v>117</v>
      </c>
      <c r="DN10" s="289" t="s">
        <v>1</v>
      </c>
      <c r="DO10" s="289" t="s">
        <v>117</v>
      </c>
      <c r="DP10" s="289" t="s">
        <v>1</v>
      </c>
    </row>
    <row r="11" spans="1:120" s="101" customFormat="1" ht="16.5" customHeight="1">
      <c r="A11" s="300" t="s">
        <v>315</v>
      </c>
      <c r="B11" s="227"/>
      <c r="C11" s="227"/>
      <c r="D11" s="227"/>
      <c r="E11" s="227"/>
      <c r="F11" s="227"/>
      <c r="G11" s="227"/>
      <c r="J11" s="205"/>
      <c r="K11" s="205"/>
      <c r="L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G11" s="205"/>
      <c r="BH11" s="205"/>
      <c r="BI11" s="205"/>
      <c r="BJ11" s="205"/>
      <c r="BK11" s="205"/>
      <c r="BL11" s="205"/>
      <c r="BM11" s="205"/>
      <c r="BN11" s="205"/>
      <c r="BO11" s="205"/>
      <c r="BP11" s="205"/>
      <c r="BQ11" s="205"/>
      <c r="BR11" s="205"/>
      <c r="BS11" s="205"/>
      <c r="BT11" s="205"/>
      <c r="BU11" s="205"/>
      <c r="BV11" s="205"/>
      <c r="BW11" s="311"/>
      <c r="BX11" s="311"/>
      <c r="BY11" s="205"/>
      <c r="BZ11" s="205"/>
      <c r="CB11" s="205"/>
      <c r="CC11" s="205"/>
      <c r="CD11" s="205"/>
      <c r="CE11" s="205"/>
      <c r="CF11" s="205"/>
      <c r="CG11" s="205"/>
      <c r="CH11" s="205"/>
      <c r="CI11" s="205"/>
      <c r="CJ11" s="205"/>
      <c r="CK11" s="205"/>
      <c r="CL11" s="205"/>
      <c r="CM11" s="205"/>
      <c r="CN11" s="205"/>
      <c r="CO11" s="205"/>
      <c r="CP11" s="205"/>
      <c r="CQ11" s="205"/>
      <c r="CR11" s="205"/>
      <c r="CS11" s="205"/>
      <c r="CT11" s="205"/>
      <c r="CU11" s="205"/>
      <c r="CW11" s="205"/>
      <c r="CX11" s="205"/>
      <c r="CY11" s="205"/>
      <c r="CZ11" s="205"/>
      <c r="DA11" s="205"/>
      <c r="DB11" s="205"/>
      <c r="DC11" s="205"/>
      <c r="DD11" s="205"/>
      <c r="DE11" s="205"/>
      <c r="DF11" s="205"/>
      <c r="DG11" s="205"/>
      <c r="DH11" s="205"/>
      <c r="DI11" s="205"/>
      <c r="DJ11" s="205"/>
      <c r="DK11" s="205"/>
      <c r="DL11" s="205"/>
      <c r="DM11" s="205"/>
      <c r="DN11" s="205"/>
      <c r="DO11" s="205"/>
      <c r="DP11" s="205"/>
    </row>
    <row r="12" spans="1:120" s="185" customFormat="1" ht="12.75">
      <c r="A12" s="228" t="s">
        <v>231</v>
      </c>
      <c r="B12" s="206">
        <v>-0.21145751511148583</v>
      </c>
      <c r="C12" s="206">
        <v>-0.04591992756598562</v>
      </c>
      <c r="D12" s="206">
        <v>0.017439385263144935</v>
      </c>
      <c r="E12" s="206">
        <v>0.3122609674800426</v>
      </c>
      <c r="F12" s="301">
        <f>J12</f>
        <v>0.00960633172498417</v>
      </c>
      <c r="G12" s="206">
        <f>K12</f>
        <v>-0.07382169961964281</v>
      </c>
      <c r="H12" s="290"/>
      <c r="I12" s="185" t="b">
        <f>M12=P12</f>
        <v>1</v>
      </c>
      <c r="J12" s="291">
        <v>0.00960633172498417</v>
      </c>
      <c r="K12" s="291">
        <v>-0.07382169961964281</v>
      </c>
      <c r="L12" s="291">
        <v>0.2904891330799487</v>
      </c>
      <c r="M12" s="292" t="s">
        <v>69</v>
      </c>
      <c r="N12" s="112" t="s">
        <v>231</v>
      </c>
      <c r="O12" s="185">
        <v>1</v>
      </c>
      <c r="P12" s="290" t="s">
        <v>69</v>
      </c>
      <c r="Q12" s="291">
        <v>-0.2820663845910676</v>
      </c>
      <c r="R12" s="291">
        <v>0.06251559821846482</v>
      </c>
      <c r="S12" s="291">
        <v>-0.21145751511148583</v>
      </c>
      <c r="T12" s="291">
        <v>0.06093870299877314</v>
      </c>
      <c r="U12" s="291">
        <v>-0.04591992756598562</v>
      </c>
      <c r="V12" s="291">
        <v>0.023095668086000477</v>
      </c>
      <c r="W12" s="291">
        <v>0.017439385263144935</v>
      </c>
      <c r="X12" s="291">
        <v>0.07451556870920104</v>
      </c>
      <c r="Y12" s="291">
        <v>0.5387073992669138</v>
      </c>
      <c r="Z12" s="291">
        <v>0.02758218617289534</v>
      </c>
      <c r="AA12" s="291">
        <v>0.10671526393781876</v>
      </c>
      <c r="AB12" s="291">
        <v>0.05638724416697138</v>
      </c>
      <c r="AC12" s="291">
        <v>0.3122609674800426</v>
      </c>
      <c r="AD12" s="291">
        <v>0.04753626358916878</v>
      </c>
      <c r="AE12" s="291">
        <f>J12</f>
        <v>0.00960633172498417</v>
      </c>
      <c r="AF12" s="291">
        <v>0.05463333137913036</v>
      </c>
      <c r="AG12" s="291">
        <f>-K12</f>
        <v>0.07382169961964281</v>
      </c>
      <c r="AH12" s="291">
        <v>0.05498942616147843</v>
      </c>
      <c r="AI12" s="291">
        <v>0.2904891330799487</v>
      </c>
      <c r="AJ12" s="291">
        <v>0.05764878756105918</v>
      </c>
      <c r="AK12" s="291"/>
      <c r="AL12" s="291">
        <f>(SUMPRODUCT(Q$12:Q$78,$O$12:$O$78)-Q12*$O12)/(SUM($O$12:$O$78)-$O12)</f>
        <v>-0.12117344954286445</v>
      </c>
      <c r="AM12" s="291">
        <f>SUMSQ((SUMPRODUCT(R$12:R$78,$O$12:$O$78)-R12*$O12)/(SUM($O$12:$O$78)-$O12))</f>
        <v>0.003496447534953634</v>
      </c>
      <c r="AN12" s="291">
        <f>(SUMPRODUCT(S$12:S$78,$O$12:$O$78)-S12*$O12)/(SUM($O$12:$O$78)-$O12)</f>
        <v>-0.06786584641713156</v>
      </c>
      <c r="AO12" s="291">
        <f>SUMSQ((SUMPRODUCT(T$12:T$78,$O$12:$O$78)-T12*$O12)/(SUM($O$12:$O$78)-$O12))</f>
        <v>0.0039348291635741845</v>
      </c>
      <c r="AP12" s="291">
        <f>(SUMPRODUCT(U$12:U$78,$O$12:$O$78)-U12*$O12)/(SUM($O$12:$O$78)-$O12)</f>
        <v>0.035440200414812724</v>
      </c>
      <c r="AQ12" s="291">
        <f>SUMSQ((SUMPRODUCT(V$12:V$78,$O$12:$O$78)-V12*$O12)/(SUM($O$12:$O$78)-$O12))</f>
        <v>0.004607851514456846</v>
      </c>
      <c r="AR12" s="291">
        <f>(SUMPRODUCT(W$12:W$78,$O$12:$O$78)-W12*$O12)/(SUM($O$12:$O$78)-$O12)</f>
        <v>0.14691071929491298</v>
      </c>
      <c r="AS12" s="291">
        <f>SUMSQ((SUMPRODUCT(X$12:X$78,$O$12:$O$78)-X12*$O12)/(SUM($O$12:$O$78)-$O12))</f>
        <v>0.002912667339015724</v>
      </c>
      <c r="AT12" s="291">
        <f>(SUMPRODUCT(Y$12:Y$78,$O$12:$O$78)-Y12*$O12)/(SUM($O$12:$O$78)-$O12)</f>
        <v>0.14086646398292116</v>
      </c>
      <c r="AU12" s="291">
        <f>SUMSQ((SUMPRODUCT(Z$12:Z$78,$O$12:$O$78)-Z12*$O12)/(SUM($O$12:$O$78)-$O12))</f>
        <v>0.004205931381125205</v>
      </c>
      <c r="AV12" s="291">
        <f>(SUMPRODUCT(AA$12:AA$78,$O$12:$O$78)-AA12*$O12)/(SUM($O$12:$O$78)-$O12)</f>
        <v>0.0610852339141258</v>
      </c>
      <c r="AW12" s="291">
        <f>SUMSQ((SUMPRODUCT(AB$12:AB$78,$O$12:$O$78)-AB12*$O12)/(SUM($O$12:$O$78)-$O12))</f>
        <v>0.0034229123242837767</v>
      </c>
      <c r="AX12" s="291">
        <f>(SUMPRODUCT(AC$12:AC$78,$O$12:$O$78)-AC12*$O12)/(SUM($O$12:$O$78)-$O12)</f>
        <v>0.12437195258284037</v>
      </c>
      <c r="AY12" s="291">
        <f>SUMSQ((SUMPRODUCT(AD$12:AD$78,$O$12:$O$78)-AD12*$O12)/(SUM($O$12:$O$78)-$O12))</f>
        <v>0.0036938948677907196</v>
      </c>
      <c r="AZ12" s="291">
        <f>(SUMPRODUCT(AE$12:AE$78,$O$12:$O$78)-AE12*$O12)/(SUM($O$12:$O$78)-$O12)</f>
        <v>-0.07825342710660842</v>
      </c>
      <c r="BA12" s="291">
        <f>SUMSQ((SUMPRODUCT(AF$12:AF$78,$O$12:$O$78)-AF12*$O12)/(SUM($O$12:$O$78)-$O12))</f>
        <v>0.004545140618955154</v>
      </c>
      <c r="BB12" s="291">
        <f>(SUMPRODUCT(AG$12:AG$78,$O$12:$O$78)-AG12*$O12)/(SUM($O$12:$O$78)-$O12)</f>
        <v>-0.1557237885935534</v>
      </c>
      <c r="BC12" s="291">
        <f>SUMSQ((SUMPRODUCT(AH$12:AH$78,$O$12:$O$78)-AH12*$O12)/(SUM($O$12:$O$78)-$O12))</f>
        <v>0.003373845126531368</v>
      </c>
      <c r="BD12" s="291">
        <f>(SUMPRODUCT(AI$12:AI$78,$O$12:$O$78)-AI12*$O12)/(SUM($O$12:$O$78)-$O12)</f>
        <v>0.2663870022493652</v>
      </c>
      <c r="BE12" s="291">
        <f>SUMSQ((SUMPRODUCT(AJ$12:AJ$78,$O$12:$O$78)-AJ12*$O12)/(SUM($O$12:$O$78)-$O12))</f>
        <v>0.002768305872423388</v>
      </c>
      <c r="BF12" s="228" t="s">
        <v>231</v>
      </c>
      <c r="BG12" s="293">
        <f aca="true" t="shared" si="0" ref="BG12:BZ12">IF((Q12-AL12)/SQRT(R12*R12+AM12*AM12)&gt;1.96,1,IF((Q12-AL12)/SQRT(R12*R12+AM12*AM12)&lt;-1.96,-1,0))</f>
        <v>-1</v>
      </c>
      <c r="BH12" s="293">
        <f t="shared" si="0"/>
        <v>0</v>
      </c>
      <c r="BI12" s="293">
        <f t="shared" si="0"/>
        <v>-1</v>
      </c>
      <c r="BJ12" s="293">
        <f t="shared" si="0"/>
        <v>0</v>
      </c>
      <c r="BK12" s="293">
        <f t="shared" si="0"/>
        <v>-1</v>
      </c>
      <c r="BL12" s="293">
        <f t="shared" si="0"/>
        <v>0</v>
      </c>
      <c r="BM12" s="293">
        <f t="shared" si="0"/>
        <v>0</v>
      </c>
      <c r="BN12" s="293">
        <f t="shared" si="0"/>
        <v>0</v>
      </c>
      <c r="BO12" s="293">
        <f t="shared" si="0"/>
        <v>1</v>
      </c>
      <c r="BP12" s="293">
        <f t="shared" si="0"/>
        <v>0</v>
      </c>
      <c r="BQ12" s="293">
        <f t="shared" si="0"/>
        <v>0</v>
      </c>
      <c r="BR12" s="293">
        <f t="shared" si="0"/>
        <v>0</v>
      </c>
      <c r="BS12" s="293">
        <f t="shared" si="0"/>
        <v>1</v>
      </c>
      <c r="BT12" s="293">
        <f t="shared" si="0"/>
        <v>0</v>
      </c>
      <c r="BU12" s="293">
        <f t="shared" si="0"/>
        <v>0</v>
      </c>
      <c r="BV12" s="293">
        <f t="shared" si="0"/>
        <v>0</v>
      </c>
      <c r="BW12" s="312">
        <f t="shared" si="0"/>
        <v>1</v>
      </c>
      <c r="BX12" s="312">
        <f t="shared" si="0"/>
        <v>0</v>
      </c>
      <c r="BY12" s="293">
        <f t="shared" si="0"/>
        <v>0</v>
      </c>
      <c r="BZ12" s="293" t="e">
        <f t="shared" si="0"/>
        <v>#VALUE!</v>
      </c>
      <c r="CB12" s="293">
        <f aca="true" t="shared" si="1" ref="CB12:CT12">IF(ABS(Q12/R12)&gt;1.96,1,0)</f>
        <v>1</v>
      </c>
      <c r="CC12" s="293">
        <f t="shared" si="1"/>
        <v>0</v>
      </c>
      <c r="CD12" s="293">
        <f t="shared" si="1"/>
        <v>1</v>
      </c>
      <c r="CE12" s="293">
        <f t="shared" si="1"/>
        <v>0</v>
      </c>
      <c r="CF12" s="293">
        <f t="shared" si="1"/>
        <v>1</v>
      </c>
      <c r="CG12" s="293">
        <f t="shared" si="1"/>
        <v>0</v>
      </c>
      <c r="CH12" s="293">
        <f t="shared" si="1"/>
        <v>0</v>
      </c>
      <c r="CI12" s="293">
        <f t="shared" si="1"/>
        <v>0</v>
      </c>
      <c r="CJ12" s="293">
        <f t="shared" si="1"/>
        <v>1</v>
      </c>
      <c r="CK12" s="293">
        <f t="shared" si="1"/>
        <v>0</v>
      </c>
      <c r="CL12" s="293">
        <f t="shared" si="1"/>
        <v>0</v>
      </c>
      <c r="CM12" s="293">
        <f t="shared" si="1"/>
        <v>0</v>
      </c>
      <c r="CN12" s="293">
        <f t="shared" si="1"/>
        <v>1</v>
      </c>
      <c r="CO12" s="293">
        <f t="shared" si="1"/>
        <v>1</v>
      </c>
      <c r="CP12" s="293">
        <f t="shared" si="1"/>
        <v>0</v>
      </c>
      <c r="CQ12" s="293">
        <f t="shared" si="1"/>
        <v>0</v>
      </c>
      <c r="CR12" s="293">
        <f t="shared" si="1"/>
        <v>0</v>
      </c>
      <c r="CS12" s="293">
        <f t="shared" si="1"/>
        <v>0</v>
      </c>
      <c r="CT12" s="293">
        <f t="shared" si="1"/>
        <v>1</v>
      </c>
      <c r="CU12" s="293" t="e">
        <f aca="true" t="shared" si="2" ref="CU12:CU76">IF(ABS(AJ12/AK12)&gt;1.96,1,0)</f>
        <v>#DIV/0!</v>
      </c>
      <c r="CW12" s="293">
        <f aca="true" t="shared" si="3" ref="CW12:DO12">IF(Q12&gt;0,IF(CB12=0,0,IF(BG12&gt;0,3,IF(BG12&lt;0,1,2))),IF(CB12=0,0,IF(BG12&gt;0,4,IF(BG12&lt;0,6,5))))</f>
        <v>6</v>
      </c>
      <c r="CX12" s="293">
        <f t="shared" si="3"/>
        <v>0</v>
      </c>
      <c r="CY12" s="293">
        <f t="shared" si="3"/>
        <v>6</v>
      </c>
      <c r="CZ12" s="293">
        <f t="shared" si="3"/>
        <v>0</v>
      </c>
      <c r="DA12" s="293">
        <f t="shared" si="3"/>
        <v>6</v>
      </c>
      <c r="DB12" s="293">
        <f t="shared" si="3"/>
        <v>0</v>
      </c>
      <c r="DC12" s="293">
        <f t="shared" si="3"/>
        <v>0</v>
      </c>
      <c r="DD12" s="293">
        <f t="shared" si="3"/>
        <v>0</v>
      </c>
      <c r="DE12" s="293">
        <f t="shared" si="3"/>
        <v>3</v>
      </c>
      <c r="DF12" s="293">
        <f t="shared" si="3"/>
        <v>0</v>
      </c>
      <c r="DG12" s="293">
        <f t="shared" si="3"/>
        <v>0</v>
      </c>
      <c r="DH12" s="293">
        <f t="shared" si="3"/>
        <v>0</v>
      </c>
      <c r="DI12" s="293">
        <f t="shared" si="3"/>
        <v>3</v>
      </c>
      <c r="DJ12" s="293">
        <f t="shared" si="3"/>
        <v>2</v>
      </c>
      <c r="DK12" s="293">
        <f t="shared" si="3"/>
        <v>0</v>
      </c>
      <c r="DL12" s="293">
        <f t="shared" si="3"/>
        <v>0</v>
      </c>
      <c r="DM12" s="293">
        <f t="shared" si="3"/>
        <v>0</v>
      </c>
      <c r="DN12" s="293">
        <f t="shared" si="3"/>
        <v>0</v>
      </c>
      <c r="DO12" s="293">
        <f t="shared" si="3"/>
        <v>2</v>
      </c>
      <c r="DP12" s="293" t="e">
        <f aca="true" t="shared" si="4" ref="DP12:DP76">IF(AJ12&gt;0,IF(CU12=0,0,IF(BZ12&gt;0,3,IF(BZ12&lt;0,1,2))),IF(CU12=0,0,IF(BZ12&gt;0,4,IF(BZ12&lt;0,6,5))))</f>
        <v>#DIV/0!</v>
      </c>
    </row>
    <row r="13" spans="1:120" s="185" customFormat="1" ht="12.75">
      <c r="A13" s="228" t="s">
        <v>200</v>
      </c>
      <c r="B13" s="206">
        <v>-0.12998705141648256</v>
      </c>
      <c r="C13" s="206">
        <v>0.2127605439674111</v>
      </c>
      <c r="D13" s="206">
        <v>0.63960587070515</v>
      </c>
      <c r="E13" s="206">
        <v>0.0325098447782465</v>
      </c>
      <c r="F13" s="301">
        <f aca="true" t="shared" si="5" ref="F13:F46">J13</f>
        <v>-0.047463101759903835</v>
      </c>
      <c r="G13" s="206">
        <f aca="true" t="shared" si="6" ref="G13:G46">K13</f>
        <v>-0.06876499675287395</v>
      </c>
      <c r="H13" s="290"/>
      <c r="I13" s="185" t="b">
        <f aca="true" t="shared" si="7" ref="I13:I77">M13=P13</f>
        <v>1</v>
      </c>
      <c r="J13" s="291">
        <v>-0.047463101759903835</v>
      </c>
      <c r="K13" s="291">
        <v>-0.06876499675287395</v>
      </c>
      <c r="L13" s="291">
        <v>0.30134480443787953</v>
      </c>
      <c r="M13" s="292" t="s">
        <v>38</v>
      </c>
      <c r="N13" s="112" t="s">
        <v>200</v>
      </c>
      <c r="O13" s="185">
        <v>1</v>
      </c>
      <c r="P13" s="290" t="s">
        <v>38</v>
      </c>
      <c r="Q13" s="291">
        <v>-0.008898329375255566</v>
      </c>
      <c r="R13" s="291">
        <v>0.07530189290013029</v>
      </c>
      <c r="S13" s="291">
        <v>-0.12998705141648256</v>
      </c>
      <c r="T13" s="291">
        <v>0.057959230387158764</v>
      </c>
      <c r="U13" s="291">
        <v>0.2127605439674111</v>
      </c>
      <c r="V13" s="291">
        <v>0.06745554814558671</v>
      </c>
      <c r="W13" s="291">
        <v>0.63960587070515</v>
      </c>
      <c r="X13" s="291">
        <v>0.032031865670674</v>
      </c>
      <c r="Y13" s="291">
        <v>-0.02259835281597028</v>
      </c>
      <c r="Z13" s="291">
        <v>0.03708370898004591</v>
      </c>
      <c r="AA13" s="291">
        <v>-0.06842042416954365</v>
      </c>
      <c r="AB13" s="291">
        <v>0.06878921093965021</v>
      </c>
      <c r="AC13" s="291">
        <v>0.0325098447782465</v>
      </c>
      <c r="AD13" s="291">
        <v>0.07440144211134281</v>
      </c>
      <c r="AE13" s="291">
        <f aca="true" t="shared" si="8" ref="AE13:AE76">J13</f>
        <v>-0.047463101759903835</v>
      </c>
      <c r="AF13" s="291">
        <v>0.04859936598234608</v>
      </c>
      <c r="AG13" s="291">
        <f aca="true" t="shared" si="9" ref="AG13:AG76">-K13</f>
        <v>0.06876499675287395</v>
      </c>
      <c r="AH13" s="291">
        <v>0.04356622216736968</v>
      </c>
      <c r="AI13" s="291">
        <v>0.30134480443787953</v>
      </c>
      <c r="AJ13" s="291">
        <v>0.04953200329783513</v>
      </c>
      <c r="AK13" s="291"/>
      <c r="AL13" s="291">
        <f aca="true" t="shared" si="10" ref="AL13:AL76">(SUMPRODUCT(Q$12:Q$78,$O$12:$O$78)-Q13*$O13)/(SUM($O$12:$O$78)-$O13)</f>
        <v>-0.12945126939788906</v>
      </c>
      <c r="AM13" s="291">
        <f aca="true" t="shared" si="11" ref="AM13:AM76">SUMSQ((SUMPRODUCT(R$12:R$78,$O$12:$O$78)-R13*$O13)/(SUM($O$12:$O$78)-$O13))</f>
        <v>0.0034507756384174883</v>
      </c>
      <c r="AN13" s="291">
        <f aca="true" t="shared" si="12" ref="AN13:AN76">(SUMPRODUCT(S$12:S$78,$O$12:$O$78)-S13*$O13)/(SUM($O$12:$O$78)-$O13)</f>
        <v>-0.07033464834728316</v>
      </c>
      <c r="AO13" s="291">
        <f aca="true" t="shared" si="13" ref="AO13:AO76">SUMSQ((SUMPRODUCT(T$12:T$78,$O$12:$O$78)-T13*$O13)/(SUM($O$12:$O$78)-$O13))</f>
        <v>0.003946164406444879</v>
      </c>
      <c r="AP13" s="291">
        <f aca="true" t="shared" si="14" ref="AP13:AP76">(SUMPRODUCT(U$12:U$78,$O$12:$O$78)-U13*$O13)/(SUM($O$12:$O$78)-$O13)</f>
        <v>0.027601398247134035</v>
      </c>
      <c r="AQ13" s="291">
        <f aca="true" t="shared" si="15" ref="AQ13:AQ76">SUMSQ((SUMPRODUCT(V$12:V$78,$O$12:$O$78)-V13*$O13)/(SUM($O$12:$O$78)-$O13))</f>
        <v>0.004427161522956107</v>
      </c>
      <c r="AR13" s="291">
        <f aca="true" t="shared" si="16" ref="AR13:AR76">(SUMPRODUCT(W$12:W$78,$O$12:$O$78)-W13*$O13)/(SUM($O$12:$O$78)-$O13)</f>
        <v>0.12805718943303404</v>
      </c>
      <c r="AS13" s="291">
        <f aca="true" t="shared" si="17" ref="AS13:AS76">SUMSQ((SUMPRODUCT(X$12:X$78,$O$12:$O$78)-X13*$O13)/(SUM($O$12:$O$78)-$O13))</f>
        <v>0.003053282797690233</v>
      </c>
      <c r="AT13" s="291">
        <f aca="true" t="shared" si="18" ref="AT13:AT76">(SUMPRODUCT(Y$12:Y$78,$O$12:$O$78)-Y13*$O13)/(SUM($O$12:$O$78)-$O13)</f>
        <v>0.15787572919755405</v>
      </c>
      <c r="AU13" s="291">
        <f aca="true" t="shared" si="19" ref="AU13:AU76">SUMSQ((SUMPRODUCT(Z$12:Z$78,$O$12:$O$78)-Z13*$O13)/(SUM($O$12:$O$78)-$O13))</f>
        <v>0.004168668602680219</v>
      </c>
      <c r="AV13" s="291">
        <f aca="true" t="shared" si="20" ref="AV13:AV76">(SUMPRODUCT(AA$12:AA$78,$O$12:$O$78)-AA13*$O13)/(SUM($O$12:$O$78)-$O13)</f>
        <v>0.06639237597798527</v>
      </c>
      <c r="AW13" s="291">
        <f aca="true" t="shared" si="21" ref="AW13:AW76">SUMSQ((SUMPRODUCT(AB$12:AB$78,$O$12:$O$78)-AB13*$O13)/(SUM($O$12:$O$78)-$O13))</f>
        <v>0.0033790786986514646</v>
      </c>
      <c r="AX13" s="291">
        <f aca="true" t="shared" si="22" ref="AX13:AX76">(SUMPRODUCT(AC$12:AC$78,$O$12:$O$78)-AC13*$O13)/(SUM($O$12:$O$78)-$O13)</f>
        <v>0.13284925933137964</v>
      </c>
      <c r="AY13" s="291">
        <f aca="true" t="shared" si="23" ref="AY13:AY76">SUMSQ((SUMPRODUCT(AD$12:AD$78,$O$12:$O$78)-AD13*$O13)/(SUM($O$12:$O$78)-$O13))</f>
        <v>0.0035956002716731675</v>
      </c>
      <c r="AZ13" s="291">
        <f aca="true" t="shared" si="24" ref="AZ13:AZ76">(SUMPRODUCT(AE$12:AE$78,$O$12:$O$78)-AE13*$O13)/(SUM($O$12:$O$78)-$O13)</f>
        <v>-0.0765240503343391</v>
      </c>
      <c r="BA13" s="291">
        <f aca="true" t="shared" si="25" ref="BA13:BA76">SUMSQ((SUMPRODUCT(AF$12:AF$78,$O$12:$O$78)-AF13*$O13)/(SUM($O$12:$O$78)-$O13))</f>
        <v>0.004569828344012577</v>
      </c>
      <c r="BB13" s="291">
        <f aca="true" t="shared" si="26" ref="BB13:BB76">(SUMPRODUCT(AG$12:AG$78,$O$12:$O$78)-AG13*$O13)/(SUM($O$12:$O$78)-$O13)</f>
        <v>-0.15557055517334828</v>
      </c>
      <c r="BC13" s="291">
        <f aca="true" t="shared" si="27" ref="BC13:BC76">SUMSQ((SUMPRODUCT(AH$12:AH$78,$O$12:$O$78)-AH13*$O13)/(SUM($O$12:$O$78)-$O13))</f>
        <v>0.003414177959622555</v>
      </c>
      <c r="BD13" s="291">
        <f aca="true" t="shared" si="28" ref="BD13:BD76">(SUMPRODUCT(AI$12:AI$78,$O$12:$O$78)-AI13*$O13)/(SUM($O$12:$O$78)-$O13)</f>
        <v>0.26605804251124604</v>
      </c>
      <c r="BE13" s="291">
        <f aca="true" t="shared" si="29" ref="BE13:BE76">SUMSQ((SUMPRODUCT(AJ$12:AJ$78,$O$12:$O$78)-AJ13*$O13)/(SUM($O$12:$O$78)-$O13))</f>
        <v>0.0027942489223311408</v>
      </c>
      <c r="BF13" s="228" t="s">
        <v>200</v>
      </c>
      <c r="BG13" s="293">
        <f aca="true" t="shared" si="30" ref="BG13:BG76">IF((Q13-AL13)/SQRT(R13*R13+AM13*AM13)&gt;1.96,1,IF((Q13-AL13)/SQRT(R13*R13+AM13*AM13)&lt;-1.96,-1,0))</f>
        <v>0</v>
      </c>
      <c r="BH13" s="293">
        <f aca="true" t="shared" si="31" ref="BH13:BH76">IF((R13-AM13)/SQRT(S13*S13+AN13*AN13)&gt;1.96,1,IF((R13-AM13)/SQRT(S13*S13+AN13*AN13)&lt;-1.96,-1,0))</f>
        <v>0</v>
      </c>
      <c r="BI13" s="293">
        <f aca="true" t="shared" si="32" ref="BI13:BI76">IF((S13-AN13)/SQRT(T13*T13+AO13*AO13)&gt;1.96,1,IF((S13-AN13)/SQRT(T13*T13+AO13*AO13)&lt;-1.96,-1,0))</f>
        <v>0</v>
      </c>
      <c r="BJ13" s="293">
        <f aca="true" t="shared" si="33" ref="BJ13:BJ76">IF((T13-AO13)/SQRT(U13*U13+AP13*AP13)&gt;1.96,1,IF((T13-AO13)/SQRT(U13*U13+AP13*AP13)&lt;-1.96,-1,0))</f>
        <v>0</v>
      </c>
      <c r="BK13" s="293">
        <f aca="true" t="shared" si="34" ref="BK13:BK76">IF((U13-AP13)/SQRT(V13*V13+AQ13*AQ13)&gt;1.96,1,IF((U13-AP13)/SQRT(V13*V13+AQ13*AQ13)&lt;-1.96,-1,0))</f>
        <v>1</v>
      </c>
      <c r="BL13" s="293">
        <f aca="true" t="shared" si="35" ref="BL13:BL76">IF((V13-AQ13)/SQRT(W13*W13+AR13*AR13)&gt;1.96,1,IF((V13-AQ13)/SQRT(W13*W13+AR13*AR13)&lt;-1.96,-1,0))</f>
        <v>0</v>
      </c>
      <c r="BM13" s="293">
        <f aca="true" t="shared" si="36" ref="BM13:BM76">IF((W13-AR13)/SQRT(X13*X13+AS13*AS13)&gt;1.96,1,IF((W13-AR13)/SQRT(X13*X13+AS13*AS13)&lt;-1.96,-1,0))</f>
        <v>1</v>
      </c>
      <c r="BN13" s="293">
        <f aca="true" t="shared" si="37" ref="BN13:BN76">IF((X13-AS13)/SQRT(Y13*Y13+AT13*AT13)&gt;1.96,1,IF((X13-AS13)/SQRT(Y13*Y13+AT13*AT13)&lt;-1.96,-1,0))</f>
        <v>0</v>
      </c>
      <c r="BO13" s="293">
        <f aca="true" t="shared" si="38" ref="BO13:BO76">IF((Y13-AT13)/SQRT(Z13*Z13+AU13*AU13)&gt;1.96,1,IF((Y13-AT13)/SQRT(Z13*Z13+AU13*AU13)&lt;-1.96,-1,0))</f>
        <v>-1</v>
      </c>
      <c r="BP13" s="293">
        <f aca="true" t="shared" si="39" ref="BP13:BP76">IF((Z13-AU13)/SQRT(AA13*AA13+AV13*AV13)&gt;1.96,1,IF((Z13-AU13)/SQRT(AA13*AA13+AV13*AV13)&lt;-1.96,-1,0))</f>
        <v>0</v>
      </c>
      <c r="BQ13" s="293">
        <f aca="true" t="shared" si="40" ref="BQ13:BQ76">IF((AA13-AV13)/SQRT(AB13*AB13+AW13*AW13)&gt;1.96,1,IF((AA13-AV13)/SQRT(AB13*AB13+AW13*AW13)&lt;-1.96,-1,0))</f>
        <v>0</v>
      </c>
      <c r="BR13" s="293">
        <f aca="true" t="shared" si="41" ref="BR13:BR76">IF((AB13-AW13)/SQRT(AC13*AC13+AX13*AX13)&gt;1.96,1,IF((AB13-AW13)/SQRT(AC13*AC13+AX13*AX13)&lt;-1.96,-1,0))</f>
        <v>0</v>
      </c>
      <c r="BS13" s="293">
        <f aca="true" t="shared" si="42" ref="BS13:BS76">IF((AC13-AX13)/SQRT(AD13*AD13+AY13*AY13)&gt;1.96,1,IF((AC13-AX13)/SQRT(AD13*AD13+AY13*AY13)&lt;-1.96,-1,0))</f>
        <v>0</v>
      </c>
      <c r="BT13" s="293">
        <f aca="true" t="shared" si="43" ref="BT13:BT76">IF((AD13-AY13)/SQRT(AE13*AE13+AZ13*AZ13)&gt;1.96,1,IF((AD13-AY13)/SQRT(AE13*AE13+AZ13*AZ13)&lt;-1.96,-1,0))</f>
        <v>0</v>
      </c>
      <c r="BU13" s="293">
        <f aca="true" t="shared" si="44" ref="BU13:BU76">IF((AE13-AZ13)/SQRT(AF13*AF13+BA13*BA13)&gt;1.96,1,IF((AE13-AZ13)/SQRT(AF13*AF13+BA13*BA13)&lt;-1.96,-1,0))</f>
        <v>0</v>
      </c>
      <c r="BV13" s="293">
        <f aca="true" t="shared" si="45" ref="BV13:BV76">IF((AF13-BA13)/SQRT(AG13*AG13+BB13*BB13)&gt;1.96,1,IF((AF13-BA13)/SQRT(AG13*AG13+BB13*BB13)&lt;-1.96,-1,0))</f>
        <v>0</v>
      </c>
      <c r="BW13" s="312">
        <f aca="true" t="shared" si="46" ref="BW13:BW76">IF((AG13-BB13)/SQRT(AH13*AH13+BC13*BC13)&gt;1.96,1,IF((AG13-BB13)/SQRT(AH13*AH13+BC13*BC13)&lt;-1.96,-1,0))</f>
        <v>1</v>
      </c>
      <c r="BX13" s="312">
        <f aca="true" t="shared" si="47" ref="BX13:BX76">IF((AH13-BC13)/SQRT(AI13*AI13+BD13*BD13)&gt;1.96,1,IF((AH13-BC13)/SQRT(AI13*AI13+BD13*BD13)&lt;-1.96,-1,0))</f>
        <v>0</v>
      </c>
      <c r="BY13" s="293">
        <f aca="true" t="shared" si="48" ref="BY13:BY76">IF((AI13-BD13)/SQRT(AJ13*AJ13+BE13*BE13)&gt;1.96,1,IF((AI13-BD13)/SQRT(AJ13*AJ13+BE13*BE13)&lt;-1.96,-1,0))</f>
        <v>0</v>
      </c>
      <c r="BZ13" s="293" t="e">
        <f aca="true" t="shared" si="49" ref="BZ13:BZ77">IF((AJ13-BE13)/SQRT(AK13*AK13+BF13*BF13)&gt;1.96,1,IF((AJ13-BE13)/SQRT(AK13*AK13+BF13*BF13)&lt;-1.96,-1,0))</f>
        <v>#VALUE!</v>
      </c>
      <c r="CB13" s="293">
        <f aca="true" t="shared" si="50" ref="CB13:CB76">IF(ABS(Q13/R13)&gt;1.96,1,0)</f>
        <v>0</v>
      </c>
      <c r="CC13" s="293">
        <f aca="true" t="shared" si="51" ref="CC13:CC76">IF(ABS(R13/S13)&gt;1.96,1,0)</f>
        <v>0</v>
      </c>
      <c r="CD13" s="293">
        <f aca="true" t="shared" si="52" ref="CD13:CD76">IF(ABS(S13/T13)&gt;1.96,1,0)</f>
        <v>1</v>
      </c>
      <c r="CE13" s="293">
        <f aca="true" t="shared" si="53" ref="CE13:CE76">IF(ABS(T13/U13)&gt;1.96,1,0)</f>
        <v>0</v>
      </c>
      <c r="CF13" s="293">
        <f aca="true" t="shared" si="54" ref="CF13:CF76">IF(ABS(U13/V13)&gt;1.96,1,0)</f>
        <v>1</v>
      </c>
      <c r="CG13" s="293">
        <f aca="true" t="shared" si="55" ref="CG13:CG76">IF(ABS(V13/W13)&gt;1.96,1,0)</f>
        <v>0</v>
      </c>
      <c r="CH13" s="293">
        <f aca="true" t="shared" si="56" ref="CH13:CH76">IF(ABS(W13/X13)&gt;1.96,1,0)</f>
        <v>1</v>
      </c>
      <c r="CI13" s="293">
        <f aca="true" t="shared" si="57" ref="CI13:CI76">IF(ABS(X13/Y13)&gt;1.96,1,0)</f>
        <v>0</v>
      </c>
      <c r="CJ13" s="293">
        <f aca="true" t="shared" si="58" ref="CJ13:CJ76">IF(ABS(Y13/Z13)&gt;1.96,1,0)</f>
        <v>0</v>
      </c>
      <c r="CK13" s="293">
        <f aca="true" t="shared" si="59" ref="CK13:CK76">IF(ABS(Z13/AA13)&gt;1.96,1,0)</f>
        <v>0</v>
      </c>
      <c r="CL13" s="293">
        <f aca="true" t="shared" si="60" ref="CL13:CL76">IF(ABS(AA13/AB13)&gt;1.96,1,0)</f>
        <v>0</v>
      </c>
      <c r="CM13" s="293">
        <f aca="true" t="shared" si="61" ref="CM13:CM76">IF(ABS(AB13/AC13)&gt;1.96,1,0)</f>
        <v>1</v>
      </c>
      <c r="CN13" s="293">
        <f aca="true" t="shared" si="62" ref="CN13:CN76">IF(ABS(AC13/AD13)&gt;1.96,1,0)</f>
        <v>0</v>
      </c>
      <c r="CO13" s="293">
        <f aca="true" t="shared" si="63" ref="CO13:CO76">IF(ABS(AD13/AE13)&gt;1.96,1,0)</f>
        <v>0</v>
      </c>
      <c r="CP13" s="293">
        <f aca="true" t="shared" si="64" ref="CP13:CP76">IF(ABS(AE13/AF13)&gt;1.96,1,0)</f>
        <v>0</v>
      </c>
      <c r="CQ13" s="293">
        <f aca="true" t="shared" si="65" ref="CQ13:CQ76">IF(ABS(AF13/AG13)&gt;1.96,1,0)</f>
        <v>0</v>
      </c>
      <c r="CR13" s="293">
        <f aca="true" t="shared" si="66" ref="CR13:CR76">IF(ABS(AG13/AH13)&gt;1.96,1,0)</f>
        <v>0</v>
      </c>
      <c r="CS13" s="293">
        <f aca="true" t="shared" si="67" ref="CS13:CS76">IF(ABS(AH13/AI13)&gt;1.96,1,0)</f>
        <v>0</v>
      </c>
      <c r="CT13" s="293">
        <f aca="true" t="shared" si="68" ref="CT13:CT76">IF(ABS(AI13/AJ13)&gt;1.96,1,0)</f>
        <v>1</v>
      </c>
      <c r="CU13" s="293" t="e">
        <f t="shared" si="2"/>
        <v>#DIV/0!</v>
      </c>
      <c r="CW13" s="293">
        <f aca="true" t="shared" si="69" ref="CW13:CW76">IF(Q13&gt;0,IF(CB13=0,0,IF(BG13&gt;0,3,IF(BG13&lt;0,1,2))),IF(CB13=0,0,IF(BG13&gt;0,4,IF(BG13&lt;0,6,5))))</f>
        <v>0</v>
      </c>
      <c r="CX13" s="293">
        <f aca="true" t="shared" si="70" ref="CX13:CX76">IF(R13&gt;0,IF(CC13=0,0,IF(BH13&gt;0,3,IF(BH13&lt;0,1,2))),IF(CC13=0,0,IF(BH13&gt;0,4,IF(BH13&lt;0,6,5))))</f>
        <v>0</v>
      </c>
      <c r="CY13" s="293">
        <f aca="true" t="shared" si="71" ref="CY13:CY76">IF(S13&gt;0,IF(CD13=0,0,IF(BI13&gt;0,3,IF(BI13&lt;0,1,2))),IF(CD13=0,0,IF(BI13&gt;0,4,IF(BI13&lt;0,6,5))))</f>
        <v>5</v>
      </c>
      <c r="CZ13" s="293">
        <f aca="true" t="shared" si="72" ref="CZ13:CZ76">IF(T13&gt;0,IF(CE13=0,0,IF(BJ13&gt;0,3,IF(BJ13&lt;0,1,2))),IF(CE13=0,0,IF(BJ13&gt;0,4,IF(BJ13&lt;0,6,5))))</f>
        <v>0</v>
      </c>
      <c r="DA13" s="293">
        <f aca="true" t="shared" si="73" ref="DA13:DA76">IF(U13&gt;0,IF(CF13=0,0,IF(BK13&gt;0,3,IF(BK13&lt;0,1,2))),IF(CF13=0,0,IF(BK13&gt;0,4,IF(BK13&lt;0,6,5))))</f>
        <v>3</v>
      </c>
      <c r="DB13" s="293">
        <f aca="true" t="shared" si="74" ref="DB13:DB76">IF(V13&gt;0,IF(CG13=0,0,IF(BL13&gt;0,3,IF(BL13&lt;0,1,2))),IF(CG13=0,0,IF(BL13&gt;0,4,IF(BL13&lt;0,6,5))))</f>
        <v>0</v>
      </c>
      <c r="DC13" s="293">
        <f aca="true" t="shared" si="75" ref="DC13:DC76">IF(W13&gt;0,IF(CH13=0,0,IF(BM13&gt;0,3,IF(BM13&lt;0,1,2))),IF(CH13=0,0,IF(BM13&gt;0,4,IF(BM13&lt;0,6,5))))</f>
        <v>3</v>
      </c>
      <c r="DD13" s="293">
        <f aca="true" t="shared" si="76" ref="DD13:DD76">IF(X13&gt;0,IF(CI13=0,0,IF(BN13&gt;0,3,IF(BN13&lt;0,1,2))),IF(CI13=0,0,IF(BN13&gt;0,4,IF(BN13&lt;0,6,5))))</f>
        <v>0</v>
      </c>
      <c r="DE13" s="293">
        <f aca="true" t="shared" si="77" ref="DE13:DE76">IF(Y13&gt;0,IF(CJ13=0,0,IF(BO13&gt;0,3,IF(BO13&lt;0,1,2))),IF(CJ13=0,0,IF(BO13&gt;0,4,IF(BO13&lt;0,6,5))))</f>
        <v>0</v>
      </c>
      <c r="DF13" s="293">
        <f aca="true" t="shared" si="78" ref="DF13:DF76">IF(Z13&gt;0,IF(CK13=0,0,IF(BP13&gt;0,3,IF(BP13&lt;0,1,2))),IF(CK13=0,0,IF(BP13&gt;0,4,IF(BP13&lt;0,6,5))))</f>
        <v>0</v>
      </c>
      <c r="DG13" s="293">
        <f aca="true" t="shared" si="79" ref="DG13:DG76">IF(AA13&gt;0,IF(CL13=0,0,IF(BQ13&gt;0,3,IF(BQ13&lt;0,1,2))),IF(CL13=0,0,IF(BQ13&gt;0,4,IF(BQ13&lt;0,6,5))))</f>
        <v>0</v>
      </c>
      <c r="DH13" s="293">
        <f aca="true" t="shared" si="80" ref="DH13:DH76">IF(AB13&gt;0,IF(CM13=0,0,IF(BR13&gt;0,3,IF(BR13&lt;0,1,2))),IF(CM13=0,0,IF(BR13&gt;0,4,IF(BR13&lt;0,6,5))))</f>
        <v>2</v>
      </c>
      <c r="DI13" s="293">
        <f aca="true" t="shared" si="81" ref="DI13:DI76">IF(AC13&gt;0,IF(CN13=0,0,IF(BS13&gt;0,3,IF(BS13&lt;0,1,2))),IF(CN13=0,0,IF(BS13&gt;0,4,IF(BS13&lt;0,6,5))))</f>
        <v>0</v>
      </c>
      <c r="DJ13" s="293">
        <f aca="true" t="shared" si="82" ref="DJ13:DJ76">IF(AD13&gt;0,IF(CO13=0,0,IF(BT13&gt;0,3,IF(BT13&lt;0,1,2))),IF(CO13=0,0,IF(BT13&gt;0,4,IF(BT13&lt;0,6,5))))</f>
        <v>0</v>
      </c>
      <c r="DK13" s="293">
        <f aca="true" t="shared" si="83" ref="DK13:DK76">IF(AE13&gt;0,IF(CP13=0,0,IF(BU13&gt;0,3,IF(BU13&lt;0,1,2))),IF(CP13=0,0,IF(BU13&gt;0,4,IF(BU13&lt;0,6,5))))</f>
        <v>0</v>
      </c>
      <c r="DL13" s="293">
        <f aca="true" t="shared" si="84" ref="DL13:DL76">IF(AF13&gt;0,IF(CQ13=0,0,IF(BV13&gt;0,3,IF(BV13&lt;0,1,2))),IF(CQ13=0,0,IF(BV13&gt;0,4,IF(BV13&lt;0,6,5))))</f>
        <v>0</v>
      </c>
      <c r="DM13" s="293">
        <f aca="true" t="shared" si="85" ref="DM13:DM76">IF(AG13&gt;0,IF(CR13=0,0,IF(BW13&gt;0,3,IF(BW13&lt;0,1,2))),IF(CR13=0,0,IF(BW13&gt;0,4,IF(BW13&lt;0,6,5))))</f>
        <v>0</v>
      </c>
      <c r="DN13" s="293">
        <f aca="true" t="shared" si="86" ref="DN13:DN76">IF(AH13&gt;0,IF(CS13=0,0,IF(BX13&gt;0,3,IF(BX13&lt;0,1,2))),IF(CS13=0,0,IF(BX13&gt;0,4,IF(BX13&lt;0,6,5))))</f>
        <v>0</v>
      </c>
      <c r="DO13" s="293">
        <f aca="true" t="shared" si="87" ref="DO13:DO76">IF(AI13&gt;0,IF(CT13=0,0,IF(BY13&gt;0,3,IF(BY13&lt;0,1,2))),IF(CT13=0,0,IF(BY13&gt;0,4,IF(BY13&lt;0,6,5))))</f>
        <v>2</v>
      </c>
      <c r="DP13" s="293" t="e">
        <f t="shared" si="4"/>
        <v>#DIV/0!</v>
      </c>
    </row>
    <row r="14" spans="1:120" s="185" customFormat="1" ht="12.75">
      <c r="A14" s="228" t="s">
        <v>184</v>
      </c>
      <c r="B14" s="206">
        <v>-0.18499514895709346</v>
      </c>
      <c r="C14" s="206">
        <v>0.04592584967101595</v>
      </c>
      <c r="D14" s="206">
        <v>0.5791905602530552</v>
      </c>
      <c r="E14" s="206">
        <v>0.016784967262190524</v>
      </c>
      <c r="F14" s="301">
        <f t="shared" si="5"/>
        <v>-0.22522685788166705</v>
      </c>
      <c r="G14" s="206">
        <f t="shared" si="6"/>
        <v>0.6631539250878081</v>
      </c>
      <c r="H14" s="290"/>
      <c r="I14" s="185" t="b">
        <f t="shared" si="7"/>
        <v>1</v>
      </c>
      <c r="J14" s="291">
        <v>-0.22522685788166705</v>
      </c>
      <c r="K14" s="291">
        <v>0.6631539250878081</v>
      </c>
      <c r="L14" s="291">
        <v>0.3503445992834681</v>
      </c>
      <c r="M14" s="292" t="s">
        <v>22</v>
      </c>
      <c r="N14" s="112" t="s">
        <v>184</v>
      </c>
      <c r="O14" s="185">
        <v>1</v>
      </c>
      <c r="P14" s="290" t="s">
        <v>22</v>
      </c>
      <c r="Q14" s="291">
        <v>-0.16831039463755365</v>
      </c>
      <c r="R14" s="291">
        <v>0.056998146819475265</v>
      </c>
      <c r="S14" s="291">
        <v>-0.18499514895709346</v>
      </c>
      <c r="T14" s="291">
        <v>0.05493873515306016</v>
      </c>
      <c r="U14" s="291">
        <v>0.04592584967101595</v>
      </c>
      <c r="V14" s="291">
        <v>0.1039195969787062</v>
      </c>
      <c r="W14" s="291">
        <v>0.5791905602530552</v>
      </c>
      <c r="X14" s="291">
        <v>0.06329877089826041</v>
      </c>
      <c r="Y14" s="291">
        <v>-0.0012691048345808962</v>
      </c>
      <c r="Z14" s="291">
        <v>0.057358840316897024</v>
      </c>
      <c r="AA14" s="291">
        <v>0.054963609556543704</v>
      </c>
      <c r="AB14" s="291">
        <v>0.05355003767985755</v>
      </c>
      <c r="AC14" s="291">
        <v>0.016784967262190524</v>
      </c>
      <c r="AD14" s="291">
        <v>0.055624233407132524</v>
      </c>
      <c r="AE14" s="291">
        <f t="shared" si="8"/>
        <v>-0.22522685788166705</v>
      </c>
      <c r="AF14" s="291">
        <v>0.043071763152511926</v>
      </c>
      <c r="AG14" s="291">
        <f t="shared" si="9"/>
        <v>-0.6631539250878081</v>
      </c>
      <c r="AH14" s="291">
        <v>0.03410686270897654</v>
      </c>
      <c r="AI14" s="291">
        <v>0.3503445992834681</v>
      </c>
      <c r="AJ14" s="291">
        <v>0.05560974251980257</v>
      </c>
      <c r="AK14" s="291"/>
      <c r="AL14" s="291">
        <f t="shared" si="10"/>
        <v>-0.124620600753577</v>
      </c>
      <c r="AM14" s="291">
        <f t="shared" si="11"/>
        <v>0.0035162482850328272</v>
      </c>
      <c r="AN14" s="291">
        <f t="shared" si="12"/>
        <v>-0.06866773630059798</v>
      </c>
      <c r="AO14" s="291">
        <f t="shared" si="13"/>
        <v>0.003957672359428336</v>
      </c>
      <c r="AP14" s="291">
        <f t="shared" si="14"/>
        <v>0.03265699504399449</v>
      </c>
      <c r="AQ14" s="291">
        <f t="shared" si="15"/>
        <v>0.004281339730000188</v>
      </c>
      <c r="AR14" s="291">
        <f t="shared" si="16"/>
        <v>0.12988795641643086</v>
      </c>
      <c r="AS14" s="291">
        <f t="shared" si="17"/>
        <v>0.0029494714097196882</v>
      </c>
      <c r="AT14" s="291">
        <f t="shared" si="18"/>
        <v>0.15722938834963313</v>
      </c>
      <c r="AU14" s="291">
        <f t="shared" si="19"/>
        <v>0.004089708604608118</v>
      </c>
      <c r="AV14" s="291">
        <f t="shared" si="20"/>
        <v>0.06265346586507352</v>
      </c>
      <c r="AW14" s="291">
        <f t="shared" si="21"/>
        <v>0.0034329798761385723</v>
      </c>
      <c r="AX14" s="291">
        <f t="shared" si="22"/>
        <v>0.13332577077126012</v>
      </c>
      <c r="AY14" s="291">
        <f t="shared" si="23"/>
        <v>0.003664163061484505</v>
      </c>
      <c r="AZ14" s="291">
        <f t="shared" si="24"/>
        <v>-0.07113726984580081</v>
      </c>
      <c r="BA14" s="291">
        <f t="shared" si="25"/>
        <v>0.004592502991943219</v>
      </c>
      <c r="BB14" s="291">
        <f t="shared" si="26"/>
        <v>-0.13339119390544882</v>
      </c>
      <c r="BC14" s="291">
        <f t="shared" si="27"/>
        <v>0.0034477582792910135</v>
      </c>
      <c r="BD14" s="291">
        <f t="shared" si="28"/>
        <v>0.26457320024319786</v>
      </c>
      <c r="BE14" s="291">
        <f t="shared" si="29"/>
        <v>0.002774811734452021</v>
      </c>
      <c r="BF14" s="228" t="s">
        <v>184</v>
      </c>
      <c r="BG14" s="293">
        <f t="shared" si="30"/>
        <v>0</v>
      </c>
      <c r="BH14" s="293">
        <f t="shared" si="31"/>
        <v>0</v>
      </c>
      <c r="BI14" s="293">
        <f t="shared" si="32"/>
        <v>-1</v>
      </c>
      <c r="BJ14" s="293">
        <f t="shared" si="33"/>
        <v>0</v>
      </c>
      <c r="BK14" s="293">
        <f t="shared" si="34"/>
        <v>0</v>
      </c>
      <c r="BL14" s="293">
        <f t="shared" si="35"/>
        <v>0</v>
      </c>
      <c r="BM14" s="293">
        <f t="shared" si="36"/>
        <v>1</v>
      </c>
      <c r="BN14" s="293">
        <f t="shared" si="37"/>
        <v>0</v>
      </c>
      <c r="BO14" s="293">
        <f t="shared" si="38"/>
        <v>-1</v>
      </c>
      <c r="BP14" s="293">
        <f t="shared" si="39"/>
        <v>0</v>
      </c>
      <c r="BQ14" s="293">
        <f t="shared" si="40"/>
        <v>0</v>
      </c>
      <c r="BR14" s="293">
        <f t="shared" si="41"/>
        <v>0</v>
      </c>
      <c r="BS14" s="293">
        <f t="shared" si="42"/>
        <v>-1</v>
      </c>
      <c r="BT14" s="293">
        <f t="shared" si="43"/>
        <v>0</v>
      </c>
      <c r="BU14" s="293">
        <f t="shared" si="44"/>
        <v>-1</v>
      </c>
      <c r="BV14" s="293">
        <f t="shared" si="45"/>
        <v>0</v>
      </c>
      <c r="BW14" s="312">
        <f t="shared" si="46"/>
        <v>-1</v>
      </c>
      <c r="BX14" s="312">
        <f t="shared" si="47"/>
        <v>0</v>
      </c>
      <c r="BY14" s="293">
        <f t="shared" si="48"/>
        <v>0</v>
      </c>
      <c r="BZ14" s="293" t="e">
        <f t="shared" si="49"/>
        <v>#VALUE!</v>
      </c>
      <c r="CB14" s="293">
        <f t="shared" si="50"/>
        <v>1</v>
      </c>
      <c r="CC14" s="293">
        <f t="shared" si="51"/>
        <v>0</v>
      </c>
      <c r="CD14" s="293">
        <f t="shared" si="52"/>
        <v>1</v>
      </c>
      <c r="CE14" s="293">
        <f t="shared" si="53"/>
        <v>0</v>
      </c>
      <c r="CF14" s="293">
        <f t="shared" si="54"/>
        <v>0</v>
      </c>
      <c r="CG14" s="293">
        <f t="shared" si="55"/>
        <v>0</v>
      </c>
      <c r="CH14" s="293">
        <f t="shared" si="56"/>
        <v>1</v>
      </c>
      <c r="CI14" s="293">
        <f t="shared" si="57"/>
        <v>1</v>
      </c>
      <c r="CJ14" s="293">
        <f t="shared" si="58"/>
        <v>0</v>
      </c>
      <c r="CK14" s="293">
        <f t="shared" si="59"/>
        <v>0</v>
      </c>
      <c r="CL14" s="293">
        <f t="shared" si="60"/>
        <v>0</v>
      </c>
      <c r="CM14" s="293">
        <f t="shared" si="61"/>
        <v>1</v>
      </c>
      <c r="CN14" s="293">
        <f t="shared" si="62"/>
        <v>0</v>
      </c>
      <c r="CO14" s="293">
        <f t="shared" si="63"/>
        <v>0</v>
      </c>
      <c r="CP14" s="293">
        <f t="shared" si="64"/>
        <v>1</v>
      </c>
      <c r="CQ14" s="293">
        <f t="shared" si="65"/>
        <v>0</v>
      </c>
      <c r="CR14" s="293">
        <f t="shared" si="66"/>
        <v>1</v>
      </c>
      <c r="CS14" s="293">
        <f t="shared" si="67"/>
        <v>0</v>
      </c>
      <c r="CT14" s="293">
        <f t="shared" si="68"/>
        <v>1</v>
      </c>
      <c r="CU14" s="293" t="e">
        <f t="shared" si="2"/>
        <v>#DIV/0!</v>
      </c>
      <c r="CW14" s="293">
        <f t="shared" si="69"/>
        <v>5</v>
      </c>
      <c r="CX14" s="293">
        <f t="shared" si="70"/>
        <v>0</v>
      </c>
      <c r="CY14" s="293">
        <f t="shared" si="71"/>
        <v>6</v>
      </c>
      <c r="CZ14" s="293">
        <f t="shared" si="72"/>
        <v>0</v>
      </c>
      <c r="DA14" s="293">
        <f t="shared" si="73"/>
        <v>0</v>
      </c>
      <c r="DB14" s="293">
        <f t="shared" si="74"/>
        <v>0</v>
      </c>
      <c r="DC14" s="293">
        <f t="shared" si="75"/>
        <v>3</v>
      </c>
      <c r="DD14" s="293">
        <f t="shared" si="76"/>
        <v>2</v>
      </c>
      <c r="DE14" s="293">
        <f t="shared" si="77"/>
        <v>0</v>
      </c>
      <c r="DF14" s="293">
        <f t="shared" si="78"/>
        <v>0</v>
      </c>
      <c r="DG14" s="293">
        <f t="shared" si="79"/>
        <v>0</v>
      </c>
      <c r="DH14" s="293">
        <f t="shared" si="80"/>
        <v>2</v>
      </c>
      <c r="DI14" s="293">
        <f t="shared" si="81"/>
        <v>0</v>
      </c>
      <c r="DJ14" s="293">
        <f t="shared" si="82"/>
        <v>0</v>
      </c>
      <c r="DK14" s="293">
        <f t="shared" si="83"/>
        <v>6</v>
      </c>
      <c r="DL14" s="293">
        <f t="shared" si="84"/>
        <v>0</v>
      </c>
      <c r="DM14" s="293">
        <f t="shared" si="85"/>
        <v>6</v>
      </c>
      <c r="DN14" s="293">
        <f t="shared" si="86"/>
        <v>0</v>
      </c>
      <c r="DO14" s="293">
        <f t="shared" si="87"/>
        <v>2</v>
      </c>
      <c r="DP14" s="293" t="e">
        <f t="shared" si="4"/>
        <v>#DIV/0!</v>
      </c>
    </row>
    <row r="15" spans="1:120" s="185" customFormat="1" ht="12.75">
      <c r="A15" s="228" t="s">
        <v>205</v>
      </c>
      <c r="B15" s="206">
        <v>0.008671546829151585</v>
      </c>
      <c r="C15" s="206">
        <v>0.14440784261795517</v>
      </c>
      <c r="D15" s="206">
        <v>0.026254857584621427</v>
      </c>
      <c r="E15" s="206">
        <v>0.17539432468151522</v>
      </c>
      <c r="F15" s="301">
        <f t="shared" si="5"/>
        <v>-0.05464954508239227</v>
      </c>
      <c r="G15" s="206">
        <f t="shared" si="6"/>
        <v>0.08625432621543731</v>
      </c>
      <c r="H15" s="290"/>
      <c r="I15" s="185" t="b">
        <f t="shared" si="7"/>
        <v>1</v>
      </c>
      <c r="J15" s="291">
        <v>-0.05464954508239227</v>
      </c>
      <c r="K15" s="291">
        <v>0.08625432621543731</v>
      </c>
      <c r="L15" s="291">
        <v>0.15895932565634868</v>
      </c>
      <c r="M15" s="292" t="s">
        <v>43</v>
      </c>
      <c r="N15" s="112" t="s">
        <v>205</v>
      </c>
      <c r="O15" s="185">
        <v>1</v>
      </c>
      <c r="P15" s="290" t="s">
        <v>43</v>
      </c>
      <c r="Q15" s="291">
        <v>-0.15510506520048212</v>
      </c>
      <c r="R15" s="291">
        <v>0.03535680146344748</v>
      </c>
      <c r="S15" s="291">
        <v>0.008671546829151585</v>
      </c>
      <c r="T15" s="291">
        <v>0.04367938529688903</v>
      </c>
      <c r="U15" s="291">
        <v>0.14440784261795517</v>
      </c>
      <c r="V15" s="291">
        <v>0.03777014863018029</v>
      </c>
      <c r="W15" s="291">
        <v>0.026254857584621427</v>
      </c>
      <c r="X15" s="291">
        <v>0.033497756857684115</v>
      </c>
      <c r="Y15" s="291">
        <v>0.3235565290674802</v>
      </c>
      <c r="Z15" s="291">
        <v>0.05019968862596828</v>
      </c>
      <c r="AA15" s="291">
        <v>0.13526130735692224</v>
      </c>
      <c r="AB15" s="291">
        <v>0.060417700462532024</v>
      </c>
      <c r="AC15" s="291">
        <v>0.17539432468151522</v>
      </c>
      <c r="AD15" s="291">
        <v>0.046731206800799036</v>
      </c>
      <c r="AE15" s="291">
        <f t="shared" si="8"/>
        <v>-0.05464954508239227</v>
      </c>
      <c r="AF15" s="291">
        <v>0.032991692036719165</v>
      </c>
      <c r="AG15" s="291">
        <f t="shared" si="9"/>
        <v>-0.08625432621543731</v>
      </c>
      <c r="AH15" s="291">
        <v>0.05451689777556293</v>
      </c>
      <c r="AI15" s="291">
        <v>0.15895932565634868</v>
      </c>
      <c r="AJ15" s="291">
        <v>0.03861105616111545</v>
      </c>
      <c r="AK15" s="291"/>
      <c r="AL15" s="291">
        <f t="shared" si="10"/>
        <v>-0.12502076225167008</v>
      </c>
      <c r="AM15" s="291">
        <f t="shared" si="11"/>
        <v>0.0035944533669435472</v>
      </c>
      <c r="AN15" s="291">
        <f t="shared" si="12"/>
        <v>-0.07453642405169632</v>
      </c>
      <c r="AO15" s="291">
        <f t="shared" si="13"/>
        <v>0.00400071762506653</v>
      </c>
      <c r="AP15" s="291">
        <f t="shared" si="14"/>
        <v>0.02967269222742058</v>
      </c>
      <c r="AQ15" s="291">
        <f t="shared" si="15"/>
        <v>0.004547678303009102</v>
      </c>
      <c r="AR15" s="291">
        <f t="shared" si="16"/>
        <v>0.14664358377001974</v>
      </c>
      <c r="AS15" s="291">
        <f t="shared" si="17"/>
        <v>0.003048375677396894</v>
      </c>
      <c r="AT15" s="291">
        <f t="shared" si="18"/>
        <v>0.14738618732229794</v>
      </c>
      <c r="AU15" s="291">
        <f t="shared" si="19"/>
        <v>0.004117503165652262</v>
      </c>
      <c r="AV15" s="291">
        <f t="shared" si="20"/>
        <v>0.06022020229536509</v>
      </c>
      <c r="AW15" s="291">
        <f t="shared" si="21"/>
        <v>0.0034086360589387723</v>
      </c>
      <c r="AX15" s="291">
        <f t="shared" si="22"/>
        <v>0.12851942660703816</v>
      </c>
      <c r="AY15" s="291">
        <f t="shared" si="23"/>
        <v>0.0036968608735522767</v>
      </c>
      <c r="AZ15" s="291">
        <f t="shared" si="24"/>
        <v>-0.07630627932456671</v>
      </c>
      <c r="BA15" s="291">
        <f t="shared" si="25"/>
        <v>0.0046339966803595235</v>
      </c>
      <c r="BB15" s="291">
        <f t="shared" si="26"/>
        <v>-0.1508729999318843</v>
      </c>
      <c r="BC15" s="291">
        <f t="shared" si="27"/>
        <v>0.003375508769227479</v>
      </c>
      <c r="BD15" s="291">
        <f t="shared" si="28"/>
        <v>0.27037275398947425</v>
      </c>
      <c r="BE15" s="291">
        <f t="shared" si="29"/>
        <v>0.002829345619525816</v>
      </c>
      <c r="BF15" s="228" t="s">
        <v>205</v>
      </c>
      <c r="BG15" s="293">
        <f t="shared" si="30"/>
        <v>0</v>
      </c>
      <c r="BH15" s="293">
        <f t="shared" si="31"/>
        <v>0</v>
      </c>
      <c r="BI15" s="293">
        <f t="shared" si="32"/>
        <v>0</v>
      </c>
      <c r="BJ15" s="293">
        <f t="shared" si="33"/>
        <v>0</v>
      </c>
      <c r="BK15" s="293">
        <f t="shared" si="34"/>
        <v>1</v>
      </c>
      <c r="BL15" s="293">
        <f t="shared" si="35"/>
        <v>0</v>
      </c>
      <c r="BM15" s="293">
        <f t="shared" si="36"/>
        <v>-1</v>
      </c>
      <c r="BN15" s="293">
        <f t="shared" si="37"/>
        <v>0</v>
      </c>
      <c r="BO15" s="293">
        <f t="shared" si="38"/>
        <v>1</v>
      </c>
      <c r="BP15" s="293">
        <f t="shared" si="39"/>
        <v>0</v>
      </c>
      <c r="BQ15" s="293">
        <f t="shared" si="40"/>
        <v>0</v>
      </c>
      <c r="BR15" s="293">
        <f t="shared" si="41"/>
        <v>0</v>
      </c>
      <c r="BS15" s="293">
        <f t="shared" si="42"/>
        <v>0</v>
      </c>
      <c r="BT15" s="293">
        <f t="shared" si="43"/>
        <v>0</v>
      </c>
      <c r="BU15" s="293">
        <f t="shared" si="44"/>
        <v>0</v>
      </c>
      <c r="BV15" s="293">
        <f t="shared" si="45"/>
        <v>0</v>
      </c>
      <c r="BW15" s="312">
        <f t="shared" si="46"/>
        <v>0</v>
      </c>
      <c r="BX15" s="312">
        <f t="shared" si="47"/>
        <v>0</v>
      </c>
      <c r="BY15" s="293">
        <f t="shared" si="48"/>
        <v>-1</v>
      </c>
      <c r="BZ15" s="293" t="e">
        <f t="shared" si="49"/>
        <v>#VALUE!</v>
      </c>
      <c r="CB15" s="293">
        <f t="shared" si="50"/>
        <v>1</v>
      </c>
      <c r="CC15" s="293">
        <f t="shared" si="51"/>
        <v>1</v>
      </c>
      <c r="CD15" s="293">
        <f t="shared" si="52"/>
        <v>0</v>
      </c>
      <c r="CE15" s="293">
        <f t="shared" si="53"/>
        <v>0</v>
      </c>
      <c r="CF15" s="293">
        <f t="shared" si="54"/>
        <v>1</v>
      </c>
      <c r="CG15" s="293">
        <f t="shared" si="55"/>
        <v>0</v>
      </c>
      <c r="CH15" s="293">
        <f t="shared" si="56"/>
        <v>0</v>
      </c>
      <c r="CI15" s="293">
        <f t="shared" si="57"/>
        <v>0</v>
      </c>
      <c r="CJ15" s="293">
        <f t="shared" si="58"/>
        <v>1</v>
      </c>
      <c r="CK15" s="293">
        <f t="shared" si="59"/>
        <v>0</v>
      </c>
      <c r="CL15" s="293">
        <f t="shared" si="60"/>
        <v>1</v>
      </c>
      <c r="CM15" s="293">
        <f t="shared" si="61"/>
        <v>0</v>
      </c>
      <c r="CN15" s="293">
        <f t="shared" si="62"/>
        <v>1</v>
      </c>
      <c r="CO15" s="293">
        <f t="shared" si="63"/>
        <v>0</v>
      </c>
      <c r="CP15" s="293">
        <f t="shared" si="64"/>
        <v>0</v>
      </c>
      <c r="CQ15" s="293">
        <f t="shared" si="65"/>
        <v>0</v>
      </c>
      <c r="CR15" s="293">
        <f t="shared" si="66"/>
        <v>0</v>
      </c>
      <c r="CS15" s="293">
        <f t="shared" si="67"/>
        <v>0</v>
      </c>
      <c r="CT15" s="293">
        <f t="shared" si="68"/>
        <v>1</v>
      </c>
      <c r="CU15" s="293" t="e">
        <f t="shared" si="2"/>
        <v>#DIV/0!</v>
      </c>
      <c r="CW15" s="293">
        <f t="shared" si="69"/>
        <v>5</v>
      </c>
      <c r="CX15" s="293">
        <f t="shared" si="70"/>
        <v>2</v>
      </c>
      <c r="CY15" s="293">
        <f t="shared" si="71"/>
        <v>0</v>
      </c>
      <c r="CZ15" s="293">
        <f t="shared" si="72"/>
        <v>0</v>
      </c>
      <c r="DA15" s="293">
        <f t="shared" si="73"/>
        <v>3</v>
      </c>
      <c r="DB15" s="293">
        <f t="shared" si="74"/>
        <v>0</v>
      </c>
      <c r="DC15" s="293">
        <f t="shared" si="75"/>
        <v>0</v>
      </c>
      <c r="DD15" s="293">
        <f t="shared" si="76"/>
        <v>0</v>
      </c>
      <c r="DE15" s="293">
        <f t="shared" si="77"/>
        <v>3</v>
      </c>
      <c r="DF15" s="293">
        <f t="shared" si="78"/>
        <v>0</v>
      </c>
      <c r="DG15" s="293">
        <f t="shared" si="79"/>
        <v>2</v>
      </c>
      <c r="DH15" s="293">
        <f t="shared" si="80"/>
        <v>0</v>
      </c>
      <c r="DI15" s="293">
        <f t="shared" si="81"/>
        <v>2</v>
      </c>
      <c r="DJ15" s="293">
        <f t="shared" si="82"/>
        <v>0</v>
      </c>
      <c r="DK15" s="293">
        <f t="shared" si="83"/>
        <v>0</v>
      </c>
      <c r="DL15" s="293">
        <f t="shared" si="84"/>
        <v>0</v>
      </c>
      <c r="DM15" s="293">
        <f t="shared" si="85"/>
        <v>0</v>
      </c>
      <c r="DN15" s="293">
        <f t="shared" si="86"/>
        <v>0</v>
      </c>
      <c r="DO15" s="293">
        <f t="shared" si="87"/>
        <v>1</v>
      </c>
      <c r="DP15" s="293" t="e">
        <f t="shared" si="4"/>
        <v>#DIV/0!</v>
      </c>
    </row>
    <row r="16" spans="1:120" s="185" customFormat="1" ht="12.75">
      <c r="A16" s="228" t="s">
        <v>221</v>
      </c>
      <c r="B16" s="206">
        <v>-0.038307391450896004</v>
      </c>
      <c r="C16" s="206">
        <v>-0.014880213794096741</v>
      </c>
      <c r="D16" s="206">
        <v>0.2546862774997943</v>
      </c>
      <c r="E16" s="206">
        <v>0.35249372000934787</v>
      </c>
      <c r="F16" s="301">
        <f t="shared" si="5"/>
        <v>0.3176547223501977</v>
      </c>
      <c r="G16" s="206">
        <f t="shared" si="6"/>
        <v>-0.050811859535800655</v>
      </c>
      <c r="H16" s="290"/>
      <c r="I16" s="185" t="b">
        <f t="shared" si="7"/>
        <v>1</v>
      </c>
      <c r="J16" s="291">
        <v>0.3176547223501977</v>
      </c>
      <c r="K16" s="291">
        <v>-0.050811859535800655</v>
      </c>
      <c r="L16" s="291">
        <v>0.2106626364094608</v>
      </c>
      <c r="M16" s="292" t="s">
        <v>59</v>
      </c>
      <c r="N16" s="111" t="s">
        <v>221</v>
      </c>
      <c r="O16" s="185">
        <v>1</v>
      </c>
      <c r="P16" s="290" t="s">
        <v>59</v>
      </c>
      <c r="Q16" s="291">
        <v>-0.060467204307446974</v>
      </c>
      <c r="R16" s="291">
        <v>0.07568275233093072</v>
      </c>
      <c r="S16" s="291">
        <v>-0.038307391450896004</v>
      </c>
      <c r="T16" s="291">
        <v>0.0920846156332392</v>
      </c>
      <c r="U16" s="291">
        <v>-0.014880213794096741</v>
      </c>
      <c r="V16" s="291">
        <v>0.15289576616403203</v>
      </c>
      <c r="W16" s="291">
        <v>0.2546862774997943</v>
      </c>
      <c r="X16" s="291">
        <v>0.04834360930464341</v>
      </c>
      <c r="Y16" s="291">
        <v>0.39004880964956284</v>
      </c>
      <c r="Z16" s="291">
        <v>0.054978204025239036</v>
      </c>
      <c r="AA16" s="291">
        <v>0.23859945412762498</v>
      </c>
      <c r="AB16" s="291">
        <v>0.07962828749907232</v>
      </c>
      <c r="AC16" s="291">
        <v>0.35249372000934787</v>
      </c>
      <c r="AD16" s="291">
        <v>0.05361352053415703</v>
      </c>
      <c r="AE16" s="291">
        <f t="shared" si="8"/>
        <v>0.3176547223501977</v>
      </c>
      <c r="AF16" s="291">
        <v>0.06606007100765779</v>
      </c>
      <c r="AG16" s="291">
        <f t="shared" si="9"/>
        <v>0.050811859535800655</v>
      </c>
      <c r="AH16" s="291">
        <v>0.082740292114935</v>
      </c>
      <c r="AI16" s="291">
        <v>0.2106626364094608</v>
      </c>
      <c r="AJ16" s="291">
        <v>0.055380618368021425</v>
      </c>
      <c r="AK16" s="291"/>
      <c r="AL16" s="291">
        <f t="shared" si="10"/>
        <v>-0.1278885762181257</v>
      </c>
      <c r="AM16" s="291">
        <f t="shared" si="11"/>
        <v>0.0034494198358036403</v>
      </c>
      <c r="AN16" s="291">
        <f t="shared" si="12"/>
        <v>-0.07311281986139186</v>
      </c>
      <c r="AO16" s="291">
        <f t="shared" si="13"/>
        <v>0.0038173122207087</v>
      </c>
      <c r="AP16" s="291">
        <f t="shared" si="14"/>
        <v>0.034499603027785784</v>
      </c>
      <c r="AQ16" s="291">
        <f t="shared" si="15"/>
        <v>0.004089323808139421</v>
      </c>
      <c r="AR16" s="291">
        <f t="shared" si="16"/>
        <v>0.13972141953016604</v>
      </c>
      <c r="AS16" s="291">
        <f t="shared" si="17"/>
        <v>0.0029989010553071915</v>
      </c>
      <c r="AT16" s="291">
        <f t="shared" si="18"/>
        <v>0.14537126972890152</v>
      </c>
      <c r="AU16" s="291">
        <f t="shared" si="19"/>
        <v>0.004098940697694805</v>
      </c>
      <c r="AV16" s="291">
        <f t="shared" si="20"/>
        <v>0.057088743302313484</v>
      </c>
      <c r="AW16" s="291">
        <f t="shared" si="21"/>
        <v>0.0033410002902329677</v>
      </c>
      <c r="AX16" s="291">
        <f t="shared" si="22"/>
        <v>0.12315277826377051</v>
      </c>
      <c r="AY16" s="291">
        <f t="shared" si="23"/>
        <v>0.0036715433277668868</v>
      </c>
      <c r="AZ16" s="291">
        <f t="shared" si="24"/>
        <v>-0.08758822682252397</v>
      </c>
      <c r="BA16" s="291">
        <f t="shared" si="25"/>
        <v>0.004498571789500372</v>
      </c>
      <c r="BB16" s="291">
        <f t="shared" si="26"/>
        <v>-0.15502652071222484</v>
      </c>
      <c r="BC16" s="291">
        <f t="shared" si="27"/>
        <v>0.0032768611611891695</v>
      </c>
      <c r="BD16" s="291">
        <f t="shared" si="28"/>
        <v>0.2688059869969557</v>
      </c>
      <c r="BE16" s="291">
        <f t="shared" si="29"/>
        <v>0.002775543264732797</v>
      </c>
      <c r="BF16" s="228" t="s">
        <v>221</v>
      </c>
      <c r="BG16" s="293">
        <f t="shared" si="30"/>
        <v>0</v>
      </c>
      <c r="BH16" s="293">
        <f t="shared" si="31"/>
        <v>0</v>
      </c>
      <c r="BI16" s="293">
        <f t="shared" si="32"/>
        <v>0</v>
      </c>
      <c r="BJ16" s="293">
        <f t="shared" si="33"/>
        <v>1</v>
      </c>
      <c r="BK16" s="293">
        <f t="shared" si="34"/>
        <v>0</v>
      </c>
      <c r="BL16" s="293">
        <f t="shared" si="35"/>
        <v>0</v>
      </c>
      <c r="BM16" s="293">
        <f t="shared" si="36"/>
        <v>1</v>
      </c>
      <c r="BN16" s="293">
        <f t="shared" si="37"/>
        <v>0</v>
      </c>
      <c r="BO16" s="293">
        <f t="shared" si="38"/>
        <v>1</v>
      </c>
      <c r="BP16" s="293">
        <f t="shared" si="39"/>
        <v>0</v>
      </c>
      <c r="BQ16" s="293">
        <f t="shared" si="40"/>
        <v>1</v>
      </c>
      <c r="BR16" s="293">
        <f t="shared" si="41"/>
        <v>0</v>
      </c>
      <c r="BS16" s="293">
        <f t="shared" si="42"/>
        <v>1</v>
      </c>
      <c r="BT16" s="293">
        <f t="shared" si="43"/>
        <v>0</v>
      </c>
      <c r="BU16" s="293">
        <f t="shared" si="44"/>
        <v>1</v>
      </c>
      <c r="BV16" s="293">
        <f t="shared" si="45"/>
        <v>0</v>
      </c>
      <c r="BW16" s="312">
        <f t="shared" si="46"/>
        <v>1</v>
      </c>
      <c r="BX16" s="312">
        <f t="shared" si="47"/>
        <v>0</v>
      </c>
      <c r="BY16" s="293">
        <f t="shared" si="48"/>
        <v>0</v>
      </c>
      <c r="BZ16" s="293" t="e">
        <f t="shared" si="49"/>
        <v>#VALUE!</v>
      </c>
      <c r="CB16" s="293">
        <f t="shared" si="50"/>
        <v>0</v>
      </c>
      <c r="CC16" s="293">
        <f t="shared" si="51"/>
        <v>1</v>
      </c>
      <c r="CD16" s="293">
        <f t="shared" si="52"/>
        <v>0</v>
      </c>
      <c r="CE16" s="293">
        <f t="shared" si="53"/>
        <v>1</v>
      </c>
      <c r="CF16" s="293">
        <f t="shared" si="54"/>
        <v>0</v>
      </c>
      <c r="CG16" s="293">
        <f t="shared" si="55"/>
        <v>0</v>
      </c>
      <c r="CH16" s="293">
        <f t="shared" si="56"/>
        <v>1</v>
      </c>
      <c r="CI16" s="293">
        <f t="shared" si="57"/>
        <v>0</v>
      </c>
      <c r="CJ16" s="293">
        <f t="shared" si="58"/>
        <v>1</v>
      </c>
      <c r="CK16" s="293">
        <f t="shared" si="59"/>
        <v>0</v>
      </c>
      <c r="CL16" s="293">
        <f t="shared" si="60"/>
        <v>1</v>
      </c>
      <c r="CM16" s="293">
        <f t="shared" si="61"/>
        <v>0</v>
      </c>
      <c r="CN16" s="293">
        <f t="shared" si="62"/>
        <v>1</v>
      </c>
      <c r="CO16" s="293">
        <f t="shared" si="63"/>
        <v>0</v>
      </c>
      <c r="CP16" s="293">
        <f t="shared" si="64"/>
        <v>1</v>
      </c>
      <c r="CQ16" s="293">
        <f t="shared" si="65"/>
        <v>0</v>
      </c>
      <c r="CR16" s="293">
        <f t="shared" si="66"/>
        <v>0</v>
      </c>
      <c r="CS16" s="293">
        <f t="shared" si="67"/>
        <v>0</v>
      </c>
      <c r="CT16" s="293">
        <f t="shared" si="68"/>
        <v>1</v>
      </c>
      <c r="CU16" s="293" t="e">
        <f t="shared" si="2"/>
        <v>#DIV/0!</v>
      </c>
      <c r="CW16" s="293">
        <f t="shared" si="69"/>
        <v>0</v>
      </c>
      <c r="CX16" s="293">
        <f t="shared" si="70"/>
        <v>2</v>
      </c>
      <c r="CY16" s="293">
        <f t="shared" si="71"/>
        <v>0</v>
      </c>
      <c r="CZ16" s="293">
        <f t="shared" si="72"/>
        <v>3</v>
      </c>
      <c r="DA16" s="293">
        <f t="shared" si="73"/>
        <v>0</v>
      </c>
      <c r="DB16" s="293">
        <f t="shared" si="74"/>
        <v>0</v>
      </c>
      <c r="DC16" s="293">
        <f t="shared" si="75"/>
        <v>3</v>
      </c>
      <c r="DD16" s="293">
        <f t="shared" si="76"/>
        <v>0</v>
      </c>
      <c r="DE16" s="293">
        <f t="shared" si="77"/>
        <v>3</v>
      </c>
      <c r="DF16" s="293">
        <f t="shared" si="78"/>
        <v>0</v>
      </c>
      <c r="DG16" s="293">
        <f t="shared" si="79"/>
        <v>3</v>
      </c>
      <c r="DH16" s="293">
        <f t="shared" si="80"/>
        <v>0</v>
      </c>
      <c r="DI16" s="293">
        <f t="shared" si="81"/>
        <v>3</v>
      </c>
      <c r="DJ16" s="293">
        <f t="shared" si="82"/>
        <v>0</v>
      </c>
      <c r="DK16" s="293">
        <f t="shared" si="83"/>
        <v>3</v>
      </c>
      <c r="DL16" s="293">
        <f t="shared" si="84"/>
        <v>0</v>
      </c>
      <c r="DM16" s="293">
        <f t="shared" si="85"/>
        <v>0</v>
      </c>
      <c r="DN16" s="293">
        <f t="shared" si="86"/>
        <v>0</v>
      </c>
      <c r="DO16" s="293">
        <f t="shared" si="87"/>
        <v>2</v>
      </c>
      <c r="DP16" s="293" t="e">
        <f t="shared" si="4"/>
        <v>#DIV/0!</v>
      </c>
    </row>
    <row r="17" spans="1:120" s="185" customFormat="1" ht="12.75">
      <c r="A17" s="228" t="s">
        <v>213</v>
      </c>
      <c r="B17" s="206">
        <v>-0.32424528921746415</v>
      </c>
      <c r="C17" s="206">
        <v>0.28597258898884603</v>
      </c>
      <c r="D17" s="206">
        <v>0.36551988689273035</v>
      </c>
      <c r="E17" s="206">
        <v>-0.002047066967759087</v>
      </c>
      <c r="F17" s="301">
        <f t="shared" si="5"/>
        <v>0.15086621825825242</v>
      </c>
      <c r="G17" s="206">
        <f t="shared" si="6"/>
        <v>0.08199846965518366</v>
      </c>
      <c r="H17" s="290"/>
      <c r="I17" s="185" t="b">
        <f t="shared" si="7"/>
        <v>1</v>
      </c>
      <c r="J17" s="291">
        <v>0.15086621825825242</v>
      </c>
      <c r="K17" s="291">
        <v>0.08199846965518366</v>
      </c>
      <c r="L17" s="291">
        <v>0.2335415422995599</v>
      </c>
      <c r="M17" s="292" t="s">
        <v>51</v>
      </c>
      <c r="N17" s="112" t="s">
        <v>213</v>
      </c>
      <c r="O17" s="185">
        <v>1</v>
      </c>
      <c r="P17" s="290" t="s">
        <v>51</v>
      </c>
      <c r="Q17" s="291">
        <v>-0.3362195450498249</v>
      </c>
      <c r="R17" s="291">
        <v>0.05640157213457763</v>
      </c>
      <c r="S17" s="291">
        <v>-0.32424528921746415</v>
      </c>
      <c r="T17" s="291">
        <v>0.0607976943354725</v>
      </c>
      <c r="U17" s="291">
        <v>0.28597258898884603</v>
      </c>
      <c r="V17" s="291">
        <v>0.06441495064426064</v>
      </c>
      <c r="W17" s="291">
        <v>0.36551988689273035</v>
      </c>
      <c r="X17" s="291">
        <v>0.0430782560198778</v>
      </c>
      <c r="Y17" s="291">
        <v>-0.046577664934979876</v>
      </c>
      <c r="Z17" s="291">
        <v>0.0646293376028907</v>
      </c>
      <c r="AA17" s="291">
        <v>0.017997058567434523</v>
      </c>
      <c r="AB17" s="291">
        <v>0.046701435114951645</v>
      </c>
      <c r="AC17" s="291">
        <v>-0.002047066967759087</v>
      </c>
      <c r="AD17" s="291">
        <v>0.06028641748087388</v>
      </c>
      <c r="AE17" s="291">
        <f t="shared" si="8"/>
        <v>0.15086621825825242</v>
      </c>
      <c r="AF17" s="291">
        <v>0.10167601507984922</v>
      </c>
      <c r="AG17" s="291">
        <f t="shared" si="9"/>
        <v>-0.08199846965518366</v>
      </c>
      <c r="AH17" s="291">
        <v>0.06533218043005667</v>
      </c>
      <c r="AI17" s="291">
        <v>0.2335415422995599</v>
      </c>
      <c r="AJ17" s="291">
        <v>0.0677264422136443</v>
      </c>
      <c r="AK17" s="291"/>
      <c r="AL17" s="291">
        <f t="shared" si="10"/>
        <v>-0.11953244468047788</v>
      </c>
      <c r="AM17" s="291">
        <f t="shared" si="11"/>
        <v>0.003518392591419374</v>
      </c>
      <c r="AN17" s="291">
        <f t="shared" si="12"/>
        <v>-0.06444803508058675</v>
      </c>
      <c r="AO17" s="291">
        <f t="shared" si="13"/>
        <v>0.003935365255892048</v>
      </c>
      <c r="AP17" s="291">
        <f t="shared" si="14"/>
        <v>0.025382851428302673</v>
      </c>
      <c r="AQ17" s="291">
        <f t="shared" si="15"/>
        <v>0.004439431345223713</v>
      </c>
      <c r="AR17" s="291">
        <f t="shared" si="16"/>
        <v>0.13636282530613766</v>
      </c>
      <c r="AS17" s="291">
        <f t="shared" si="17"/>
        <v>0.0030164018134844397</v>
      </c>
      <c r="AT17" s="291">
        <f t="shared" si="18"/>
        <v>0.1586023750193422</v>
      </c>
      <c r="AU17" s="291">
        <f t="shared" si="19"/>
        <v>0.00406157809419223</v>
      </c>
      <c r="AV17" s="291">
        <f t="shared" si="20"/>
        <v>0.06377366437989501</v>
      </c>
      <c r="AW17" s="291">
        <f t="shared" si="21"/>
        <v>0.0034573423906495986</v>
      </c>
      <c r="AX17" s="291">
        <f t="shared" si="22"/>
        <v>0.133896438475198</v>
      </c>
      <c r="AY17" s="291">
        <f t="shared" si="23"/>
        <v>0.0036470792108504587</v>
      </c>
      <c r="AZ17" s="291">
        <f t="shared" si="24"/>
        <v>-0.08253402972882867</v>
      </c>
      <c r="BA17" s="291">
        <f t="shared" si="25"/>
        <v>0.004354960191823123</v>
      </c>
      <c r="BB17" s="291">
        <f t="shared" si="26"/>
        <v>-0.151001965282195</v>
      </c>
      <c r="BC17" s="291">
        <f t="shared" si="27"/>
        <v>0.003337533846665819</v>
      </c>
      <c r="BD17" s="291">
        <f t="shared" si="28"/>
        <v>0.26811268681846784</v>
      </c>
      <c r="BE17" s="291">
        <f t="shared" si="29"/>
        <v>0.002736263816265604</v>
      </c>
      <c r="BF17" s="228" t="s">
        <v>213</v>
      </c>
      <c r="BG17" s="293">
        <f t="shared" si="30"/>
        <v>-1</v>
      </c>
      <c r="BH17" s="293">
        <f t="shared" si="31"/>
        <v>0</v>
      </c>
      <c r="BI17" s="293">
        <f t="shared" si="32"/>
        <v>-1</v>
      </c>
      <c r="BJ17" s="293">
        <f t="shared" si="33"/>
        <v>0</v>
      </c>
      <c r="BK17" s="293">
        <f t="shared" si="34"/>
        <v>1</v>
      </c>
      <c r="BL17" s="293">
        <f t="shared" si="35"/>
        <v>0</v>
      </c>
      <c r="BM17" s="293">
        <f t="shared" si="36"/>
        <v>1</v>
      </c>
      <c r="BN17" s="293">
        <f t="shared" si="37"/>
        <v>0</v>
      </c>
      <c r="BO17" s="293">
        <f t="shared" si="38"/>
        <v>-1</v>
      </c>
      <c r="BP17" s="293">
        <f t="shared" si="39"/>
        <v>0</v>
      </c>
      <c r="BQ17" s="293">
        <f t="shared" si="40"/>
        <v>0</v>
      </c>
      <c r="BR17" s="293">
        <f t="shared" si="41"/>
        <v>0</v>
      </c>
      <c r="BS17" s="293">
        <f t="shared" si="42"/>
        <v>-1</v>
      </c>
      <c r="BT17" s="293">
        <f t="shared" si="43"/>
        <v>0</v>
      </c>
      <c r="BU17" s="293">
        <f t="shared" si="44"/>
        <v>1</v>
      </c>
      <c r="BV17" s="293">
        <f t="shared" si="45"/>
        <v>0</v>
      </c>
      <c r="BW17" s="312">
        <f t="shared" si="46"/>
        <v>0</v>
      </c>
      <c r="BX17" s="312">
        <f t="shared" si="47"/>
        <v>0</v>
      </c>
      <c r="BY17" s="293">
        <f t="shared" si="48"/>
        <v>0</v>
      </c>
      <c r="BZ17" s="293" t="e">
        <f t="shared" si="49"/>
        <v>#VALUE!</v>
      </c>
      <c r="CB17" s="293">
        <f t="shared" si="50"/>
        <v>1</v>
      </c>
      <c r="CC17" s="293">
        <f t="shared" si="51"/>
        <v>0</v>
      </c>
      <c r="CD17" s="293">
        <f t="shared" si="52"/>
        <v>1</v>
      </c>
      <c r="CE17" s="293">
        <f t="shared" si="53"/>
        <v>0</v>
      </c>
      <c r="CF17" s="293">
        <f t="shared" si="54"/>
        <v>1</v>
      </c>
      <c r="CG17" s="293">
        <f t="shared" si="55"/>
        <v>0</v>
      </c>
      <c r="CH17" s="293">
        <f t="shared" si="56"/>
        <v>1</v>
      </c>
      <c r="CI17" s="293">
        <f t="shared" si="57"/>
        <v>0</v>
      </c>
      <c r="CJ17" s="293">
        <f t="shared" si="58"/>
        <v>0</v>
      </c>
      <c r="CK17" s="293">
        <f t="shared" si="59"/>
        <v>1</v>
      </c>
      <c r="CL17" s="293">
        <f t="shared" si="60"/>
        <v>0</v>
      </c>
      <c r="CM17" s="293">
        <f t="shared" si="61"/>
        <v>1</v>
      </c>
      <c r="CN17" s="293">
        <f t="shared" si="62"/>
        <v>0</v>
      </c>
      <c r="CO17" s="293">
        <f t="shared" si="63"/>
        <v>0</v>
      </c>
      <c r="CP17" s="293">
        <f t="shared" si="64"/>
        <v>0</v>
      </c>
      <c r="CQ17" s="293">
        <f t="shared" si="65"/>
        <v>0</v>
      </c>
      <c r="CR17" s="293">
        <f t="shared" si="66"/>
        <v>0</v>
      </c>
      <c r="CS17" s="293">
        <f t="shared" si="67"/>
        <v>0</v>
      </c>
      <c r="CT17" s="293">
        <f t="shared" si="68"/>
        <v>1</v>
      </c>
      <c r="CU17" s="293" t="e">
        <f t="shared" si="2"/>
        <v>#DIV/0!</v>
      </c>
      <c r="CW17" s="293">
        <f t="shared" si="69"/>
        <v>6</v>
      </c>
      <c r="CX17" s="293">
        <f t="shared" si="70"/>
        <v>0</v>
      </c>
      <c r="CY17" s="293">
        <f t="shared" si="71"/>
        <v>6</v>
      </c>
      <c r="CZ17" s="293">
        <f t="shared" si="72"/>
        <v>0</v>
      </c>
      <c r="DA17" s="293">
        <f t="shared" si="73"/>
        <v>3</v>
      </c>
      <c r="DB17" s="293">
        <f t="shared" si="74"/>
        <v>0</v>
      </c>
      <c r="DC17" s="293">
        <f t="shared" si="75"/>
        <v>3</v>
      </c>
      <c r="DD17" s="293">
        <f t="shared" si="76"/>
        <v>0</v>
      </c>
      <c r="DE17" s="293">
        <f t="shared" si="77"/>
        <v>0</v>
      </c>
      <c r="DF17" s="293">
        <f t="shared" si="78"/>
        <v>2</v>
      </c>
      <c r="DG17" s="293">
        <f t="shared" si="79"/>
        <v>0</v>
      </c>
      <c r="DH17" s="293">
        <f t="shared" si="80"/>
        <v>2</v>
      </c>
      <c r="DI17" s="293">
        <f t="shared" si="81"/>
        <v>0</v>
      </c>
      <c r="DJ17" s="293">
        <f t="shared" si="82"/>
        <v>0</v>
      </c>
      <c r="DK17" s="293">
        <f t="shared" si="83"/>
        <v>0</v>
      </c>
      <c r="DL17" s="293">
        <f t="shared" si="84"/>
        <v>0</v>
      </c>
      <c r="DM17" s="293">
        <f t="shared" si="85"/>
        <v>0</v>
      </c>
      <c r="DN17" s="293">
        <f t="shared" si="86"/>
        <v>0</v>
      </c>
      <c r="DO17" s="293">
        <f t="shared" si="87"/>
        <v>2</v>
      </c>
      <c r="DP17" s="293" t="e">
        <f t="shared" si="4"/>
        <v>#DIV/0!</v>
      </c>
    </row>
    <row r="18" spans="1:120" s="185" customFormat="1" ht="12.75">
      <c r="A18" s="228" t="s">
        <v>187</v>
      </c>
      <c r="B18" s="206">
        <v>0.0122216753190369</v>
      </c>
      <c r="C18" s="206">
        <v>-0.16912383013336874</v>
      </c>
      <c r="D18" s="206">
        <v>0.16132619510472226</v>
      </c>
      <c r="E18" s="206">
        <v>0.04085734905163209</v>
      </c>
      <c r="F18" s="301">
        <f t="shared" si="5"/>
        <v>-0.08041549518726532</v>
      </c>
      <c r="G18" s="206">
        <f t="shared" si="6"/>
        <v>0.2704288634108154</v>
      </c>
      <c r="H18" s="290"/>
      <c r="I18" s="185" t="b">
        <f t="shared" si="7"/>
        <v>1</v>
      </c>
      <c r="J18" s="291">
        <v>-0.08041549518726532</v>
      </c>
      <c r="K18" s="291">
        <v>0.2704288634108154</v>
      </c>
      <c r="L18" s="291">
        <v>0.20567278025359242</v>
      </c>
      <c r="M18" s="292" t="s">
        <v>25</v>
      </c>
      <c r="N18" s="112" t="s">
        <v>187</v>
      </c>
      <c r="O18" s="185">
        <v>1</v>
      </c>
      <c r="P18" s="290" t="s">
        <v>25</v>
      </c>
      <c r="Q18" s="291">
        <v>-0.2272000109972572</v>
      </c>
      <c r="R18" s="291">
        <v>0.059826753518705776</v>
      </c>
      <c r="S18" s="291">
        <v>0.0122216753190369</v>
      </c>
      <c r="T18" s="291">
        <v>0.06372430141311583</v>
      </c>
      <c r="U18" s="291">
        <v>-0.16912383013336874</v>
      </c>
      <c r="V18" s="291">
        <v>0.08714100951095402</v>
      </c>
      <c r="W18" s="291">
        <v>0.16132619510472226</v>
      </c>
      <c r="X18" s="291">
        <v>0.06438106331206248</v>
      </c>
      <c r="Y18" s="291">
        <v>0.1447144509308033</v>
      </c>
      <c r="Z18" s="291">
        <v>0.07863035633565718</v>
      </c>
      <c r="AA18" s="291">
        <v>0.15361576715742303</v>
      </c>
      <c r="AB18" s="291">
        <v>0.07493308504473095</v>
      </c>
      <c r="AC18" s="291">
        <v>0.04085734905163209</v>
      </c>
      <c r="AD18" s="291">
        <v>0.06618329742848976</v>
      </c>
      <c r="AE18" s="291">
        <f t="shared" si="8"/>
        <v>-0.08041549518726532</v>
      </c>
      <c r="AF18" s="291">
        <v>0.0950151700523161</v>
      </c>
      <c r="AG18" s="291">
        <f t="shared" si="9"/>
        <v>-0.2704288634108154</v>
      </c>
      <c r="AH18" s="291">
        <v>0.05646085821006714</v>
      </c>
      <c r="AI18" s="291">
        <v>0.20567278025359242</v>
      </c>
      <c r="AJ18" s="291">
        <v>0.07009617966362325</v>
      </c>
      <c r="AK18" s="291"/>
      <c r="AL18" s="291">
        <f t="shared" si="10"/>
        <v>-0.12283606692449507</v>
      </c>
      <c r="AM18" s="291">
        <f t="shared" si="11"/>
        <v>0.0035060901405020977</v>
      </c>
      <c r="AN18" s="291">
        <f t="shared" si="12"/>
        <v>-0.07464400370290497</v>
      </c>
      <c r="AO18" s="291">
        <f t="shared" si="13"/>
        <v>0.003924246251346621</v>
      </c>
      <c r="AP18" s="291">
        <f t="shared" si="14"/>
        <v>0.039173652007763723</v>
      </c>
      <c r="AQ18" s="291">
        <f t="shared" si="15"/>
        <v>0.004348134949451132</v>
      </c>
      <c r="AR18" s="291">
        <f t="shared" si="16"/>
        <v>0.1425505129360773</v>
      </c>
      <c r="AS18" s="291">
        <f t="shared" si="17"/>
        <v>0.0029459101666883913</v>
      </c>
      <c r="AT18" s="291">
        <f t="shared" si="18"/>
        <v>0.15280564423553059</v>
      </c>
      <c r="AU18" s="291">
        <f t="shared" si="19"/>
        <v>0.004007679793829747</v>
      </c>
      <c r="AV18" s="291">
        <f t="shared" si="20"/>
        <v>0.05966400654383476</v>
      </c>
      <c r="AW18" s="291">
        <f t="shared" si="21"/>
        <v>0.0033574683645452505</v>
      </c>
      <c r="AX18" s="291">
        <f t="shared" si="22"/>
        <v>0.13259630465642858</v>
      </c>
      <c r="AY18" s="291">
        <f t="shared" si="23"/>
        <v>0.003625528185432694</v>
      </c>
      <c r="AZ18" s="291">
        <f t="shared" si="24"/>
        <v>-0.07552549295775238</v>
      </c>
      <c r="BA18" s="291">
        <f t="shared" si="25"/>
        <v>0.004381641132676352</v>
      </c>
      <c r="BB18" s="291">
        <f t="shared" si="26"/>
        <v>-0.14529195335020617</v>
      </c>
      <c r="BC18" s="291">
        <f t="shared" si="27"/>
        <v>0.0033686672449612567</v>
      </c>
      <c r="BD18" s="291">
        <f t="shared" si="28"/>
        <v>0.2689571947592547</v>
      </c>
      <c r="BE18" s="291">
        <f t="shared" si="29"/>
        <v>0.002728756286385901</v>
      </c>
      <c r="BF18" s="228" t="s">
        <v>187</v>
      </c>
      <c r="BG18" s="293">
        <f t="shared" si="30"/>
        <v>0</v>
      </c>
      <c r="BH18" s="293">
        <f t="shared" si="31"/>
        <v>0</v>
      </c>
      <c r="BI18" s="293">
        <f t="shared" si="32"/>
        <v>0</v>
      </c>
      <c r="BJ18" s="293">
        <f t="shared" si="33"/>
        <v>0</v>
      </c>
      <c r="BK18" s="293">
        <f t="shared" si="34"/>
        <v>-1</v>
      </c>
      <c r="BL18" s="293">
        <f t="shared" si="35"/>
        <v>0</v>
      </c>
      <c r="BM18" s="293">
        <f t="shared" si="36"/>
        <v>0</v>
      </c>
      <c r="BN18" s="293">
        <f t="shared" si="37"/>
        <v>0</v>
      </c>
      <c r="BO18" s="293">
        <f t="shared" si="38"/>
        <v>0</v>
      </c>
      <c r="BP18" s="293">
        <f t="shared" si="39"/>
        <v>0</v>
      </c>
      <c r="BQ18" s="293">
        <f t="shared" si="40"/>
        <v>0</v>
      </c>
      <c r="BR18" s="293">
        <f t="shared" si="41"/>
        <v>0</v>
      </c>
      <c r="BS18" s="293">
        <f t="shared" si="42"/>
        <v>0</v>
      </c>
      <c r="BT18" s="293">
        <f t="shared" si="43"/>
        <v>0</v>
      </c>
      <c r="BU18" s="293">
        <f t="shared" si="44"/>
        <v>0</v>
      </c>
      <c r="BV18" s="293">
        <f t="shared" si="45"/>
        <v>0</v>
      </c>
      <c r="BW18" s="312">
        <f t="shared" si="46"/>
        <v>-1</v>
      </c>
      <c r="BX18" s="312">
        <f t="shared" si="47"/>
        <v>0</v>
      </c>
      <c r="BY18" s="293">
        <f t="shared" si="48"/>
        <v>0</v>
      </c>
      <c r="BZ18" s="293" t="e">
        <f t="shared" si="49"/>
        <v>#VALUE!</v>
      </c>
      <c r="CB18" s="293">
        <f t="shared" si="50"/>
        <v>1</v>
      </c>
      <c r="CC18" s="293">
        <f t="shared" si="51"/>
        <v>1</v>
      </c>
      <c r="CD18" s="293">
        <f t="shared" si="52"/>
        <v>0</v>
      </c>
      <c r="CE18" s="293">
        <f t="shared" si="53"/>
        <v>0</v>
      </c>
      <c r="CF18" s="293">
        <f t="shared" si="54"/>
        <v>0</v>
      </c>
      <c r="CG18" s="293">
        <f t="shared" si="55"/>
        <v>0</v>
      </c>
      <c r="CH18" s="293">
        <f t="shared" si="56"/>
        <v>1</v>
      </c>
      <c r="CI18" s="293">
        <f t="shared" si="57"/>
        <v>0</v>
      </c>
      <c r="CJ18" s="293">
        <f t="shared" si="58"/>
        <v>0</v>
      </c>
      <c r="CK18" s="293">
        <f t="shared" si="59"/>
        <v>0</v>
      </c>
      <c r="CL18" s="293">
        <f t="shared" si="60"/>
        <v>1</v>
      </c>
      <c r="CM18" s="293">
        <f t="shared" si="61"/>
        <v>0</v>
      </c>
      <c r="CN18" s="293">
        <f t="shared" si="62"/>
        <v>0</v>
      </c>
      <c r="CO18" s="293">
        <f t="shared" si="63"/>
        <v>0</v>
      </c>
      <c r="CP18" s="293">
        <f t="shared" si="64"/>
        <v>0</v>
      </c>
      <c r="CQ18" s="293">
        <f t="shared" si="65"/>
        <v>0</v>
      </c>
      <c r="CR18" s="293">
        <f t="shared" si="66"/>
        <v>1</v>
      </c>
      <c r="CS18" s="293">
        <f t="shared" si="67"/>
        <v>0</v>
      </c>
      <c r="CT18" s="293">
        <f t="shared" si="68"/>
        <v>1</v>
      </c>
      <c r="CU18" s="293" t="e">
        <f t="shared" si="2"/>
        <v>#DIV/0!</v>
      </c>
      <c r="CW18" s="293">
        <f t="shared" si="69"/>
        <v>5</v>
      </c>
      <c r="CX18" s="293">
        <f t="shared" si="70"/>
        <v>2</v>
      </c>
      <c r="CY18" s="293">
        <f t="shared" si="71"/>
        <v>0</v>
      </c>
      <c r="CZ18" s="293">
        <f t="shared" si="72"/>
        <v>0</v>
      </c>
      <c r="DA18" s="293">
        <f t="shared" si="73"/>
        <v>0</v>
      </c>
      <c r="DB18" s="293">
        <f t="shared" si="74"/>
        <v>0</v>
      </c>
      <c r="DC18" s="293">
        <f t="shared" si="75"/>
        <v>2</v>
      </c>
      <c r="DD18" s="293">
        <f t="shared" si="76"/>
        <v>0</v>
      </c>
      <c r="DE18" s="293">
        <f t="shared" si="77"/>
        <v>0</v>
      </c>
      <c r="DF18" s="293">
        <f t="shared" si="78"/>
        <v>0</v>
      </c>
      <c r="DG18" s="293">
        <f t="shared" si="79"/>
        <v>2</v>
      </c>
      <c r="DH18" s="293">
        <f t="shared" si="80"/>
        <v>0</v>
      </c>
      <c r="DI18" s="293">
        <f t="shared" si="81"/>
        <v>0</v>
      </c>
      <c r="DJ18" s="293">
        <f t="shared" si="82"/>
        <v>0</v>
      </c>
      <c r="DK18" s="293">
        <f t="shared" si="83"/>
        <v>0</v>
      </c>
      <c r="DL18" s="293">
        <f t="shared" si="84"/>
        <v>0</v>
      </c>
      <c r="DM18" s="293">
        <f t="shared" si="85"/>
        <v>6</v>
      </c>
      <c r="DN18" s="293">
        <f t="shared" si="86"/>
        <v>0</v>
      </c>
      <c r="DO18" s="293">
        <f t="shared" si="87"/>
        <v>2</v>
      </c>
      <c r="DP18" s="293" t="e">
        <f t="shared" si="4"/>
        <v>#DIV/0!</v>
      </c>
    </row>
    <row r="19" spans="1:120" s="185" customFormat="1" ht="12.75">
      <c r="A19" s="228" t="s">
        <v>217</v>
      </c>
      <c r="B19" s="206">
        <v>0.1365097542620185</v>
      </c>
      <c r="C19" s="206">
        <v>0.0028380199630585476</v>
      </c>
      <c r="D19" s="206">
        <v>0.0028380199630585476</v>
      </c>
      <c r="E19" s="206">
        <v>0.10219863817059585</v>
      </c>
      <c r="F19" s="301">
        <f t="shared" si="5"/>
        <v>-0.08524072006238585</v>
      </c>
      <c r="G19" s="206">
        <f t="shared" si="6"/>
        <v>0.4269247212893512</v>
      </c>
      <c r="H19" s="290"/>
      <c r="I19" s="185" t="b">
        <f t="shared" si="7"/>
        <v>1</v>
      </c>
      <c r="J19" s="291">
        <v>-0.08524072006238585</v>
      </c>
      <c r="K19" s="291">
        <v>0.4269247212893512</v>
      </c>
      <c r="L19" s="291">
        <v>0.5186172192376338</v>
      </c>
      <c r="M19" s="292" t="s">
        <v>55</v>
      </c>
      <c r="N19" s="111" t="s">
        <v>217</v>
      </c>
      <c r="O19" s="185">
        <v>1</v>
      </c>
      <c r="P19" s="290" t="s">
        <v>55</v>
      </c>
      <c r="Q19" s="291">
        <v>-0.04632221631414685</v>
      </c>
      <c r="R19" s="291">
        <v>0.06189466617538392</v>
      </c>
      <c r="S19" s="291">
        <v>0.1365097542620185</v>
      </c>
      <c r="T19" s="291">
        <v>0.09280622435130649</v>
      </c>
      <c r="U19" s="291">
        <v>0.0028380199630585476</v>
      </c>
      <c r="V19" s="291">
        <v>0.03198899294731619</v>
      </c>
      <c r="W19" s="291">
        <v>0.0028380199630585476</v>
      </c>
      <c r="X19" s="291">
        <v>0.03198899294731619</v>
      </c>
      <c r="Y19" s="291">
        <v>-0.036988300817068914</v>
      </c>
      <c r="Z19" s="291">
        <v>0.08905287170688074</v>
      </c>
      <c r="AA19" s="291">
        <v>-0.06867000252581655</v>
      </c>
      <c r="AB19" s="291">
        <v>0.0669549613606162</v>
      </c>
      <c r="AC19" s="291">
        <v>0.10219863817059585</v>
      </c>
      <c r="AD19" s="291">
        <v>0.07358663165810563</v>
      </c>
      <c r="AE19" s="291">
        <f t="shared" si="8"/>
        <v>-0.08524072006238585</v>
      </c>
      <c r="AF19" s="291">
        <v>0.05504173473145211</v>
      </c>
      <c r="AG19" s="291">
        <f t="shared" si="9"/>
        <v>-0.4269247212893512</v>
      </c>
      <c r="AH19" s="291">
        <v>0.06618725977043796</v>
      </c>
      <c r="AI19" s="291">
        <v>0.5186172192376338</v>
      </c>
      <c r="AJ19" s="291">
        <v>0.06591634040622557</v>
      </c>
      <c r="AK19" s="291"/>
      <c r="AL19" s="291">
        <f t="shared" si="10"/>
        <v>-0.12831721221792267</v>
      </c>
      <c r="AM19" s="291">
        <f t="shared" si="11"/>
        <v>0.003498673112490354</v>
      </c>
      <c r="AN19" s="291">
        <f t="shared" si="12"/>
        <v>-0.07841030912541956</v>
      </c>
      <c r="AO19" s="291">
        <f t="shared" si="13"/>
        <v>0.003814610628417872</v>
      </c>
      <c r="AP19" s="291">
        <f t="shared" si="14"/>
        <v>0.03396268685332653</v>
      </c>
      <c r="AQ19" s="291">
        <f t="shared" si="15"/>
        <v>0.004571336918591456</v>
      </c>
      <c r="AR19" s="291">
        <f t="shared" si="16"/>
        <v>0.1473531849100671</v>
      </c>
      <c r="AS19" s="291">
        <f t="shared" si="17"/>
        <v>0.003053426374979067</v>
      </c>
      <c r="AT19" s="291">
        <f t="shared" si="18"/>
        <v>0.15831178822789035</v>
      </c>
      <c r="AU19" s="291">
        <f t="shared" si="19"/>
        <v>0.003967791045386018</v>
      </c>
      <c r="AV19" s="291">
        <f t="shared" si="20"/>
        <v>0.06639993895847839</v>
      </c>
      <c r="AW19" s="291">
        <f t="shared" si="21"/>
        <v>0.003385543887603278</v>
      </c>
      <c r="AX19" s="291">
        <f t="shared" si="22"/>
        <v>0.13073747771342967</v>
      </c>
      <c r="AY19" s="291">
        <f t="shared" si="23"/>
        <v>0.0035985620173008496</v>
      </c>
      <c r="AZ19" s="291">
        <f t="shared" si="24"/>
        <v>-0.07537927402214266</v>
      </c>
      <c r="BA19" s="291">
        <f t="shared" si="25"/>
        <v>0.004543472069234655</v>
      </c>
      <c r="BB19" s="291">
        <f t="shared" si="26"/>
        <v>-0.14054965462661417</v>
      </c>
      <c r="BC19" s="291">
        <f t="shared" si="27"/>
        <v>0.0033345406317319523</v>
      </c>
      <c r="BD19" s="291">
        <f t="shared" si="28"/>
        <v>0.25947402994155655</v>
      </c>
      <c r="BE19" s="291">
        <f t="shared" si="29"/>
        <v>0.002742005320409281</v>
      </c>
      <c r="BF19" s="228" t="s">
        <v>217</v>
      </c>
      <c r="BG19" s="293">
        <f t="shared" si="30"/>
        <v>0</v>
      </c>
      <c r="BH19" s="293">
        <f t="shared" si="31"/>
        <v>0</v>
      </c>
      <c r="BI19" s="293">
        <f t="shared" si="32"/>
        <v>1</v>
      </c>
      <c r="BJ19" s="293">
        <f t="shared" si="33"/>
        <v>1</v>
      </c>
      <c r="BK19" s="293">
        <f t="shared" si="34"/>
        <v>0</v>
      </c>
      <c r="BL19" s="293">
        <f t="shared" si="35"/>
        <v>0</v>
      </c>
      <c r="BM19" s="293">
        <f t="shared" si="36"/>
        <v>-1</v>
      </c>
      <c r="BN19" s="293">
        <f t="shared" si="37"/>
        <v>0</v>
      </c>
      <c r="BO19" s="293">
        <f t="shared" si="38"/>
        <v>-1</v>
      </c>
      <c r="BP19" s="293">
        <f t="shared" si="39"/>
        <v>0</v>
      </c>
      <c r="BQ19" s="293">
        <f t="shared" si="40"/>
        <v>-1</v>
      </c>
      <c r="BR19" s="293">
        <f t="shared" si="41"/>
        <v>0</v>
      </c>
      <c r="BS19" s="293">
        <f t="shared" si="42"/>
        <v>0</v>
      </c>
      <c r="BT19" s="293">
        <f t="shared" si="43"/>
        <v>0</v>
      </c>
      <c r="BU19" s="293">
        <f t="shared" si="44"/>
        <v>0</v>
      </c>
      <c r="BV19" s="293">
        <f t="shared" si="45"/>
        <v>0</v>
      </c>
      <c r="BW19" s="312">
        <f t="shared" si="46"/>
        <v>-1</v>
      </c>
      <c r="BX19" s="312">
        <f t="shared" si="47"/>
        <v>0</v>
      </c>
      <c r="BY19" s="293">
        <f t="shared" si="48"/>
        <v>1</v>
      </c>
      <c r="BZ19" s="293" t="e">
        <f t="shared" si="49"/>
        <v>#VALUE!</v>
      </c>
      <c r="CB19" s="293">
        <f t="shared" si="50"/>
        <v>0</v>
      </c>
      <c r="CC19" s="293">
        <f t="shared" si="51"/>
        <v>0</v>
      </c>
      <c r="CD19" s="293">
        <f t="shared" si="52"/>
        <v>0</v>
      </c>
      <c r="CE19" s="293">
        <f t="shared" si="53"/>
        <v>1</v>
      </c>
      <c r="CF19" s="293">
        <f t="shared" si="54"/>
        <v>0</v>
      </c>
      <c r="CG19" s="293">
        <f t="shared" si="55"/>
        <v>1</v>
      </c>
      <c r="CH19" s="293">
        <f t="shared" si="56"/>
        <v>0</v>
      </c>
      <c r="CI19" s="293">
        <f t="shared" si="57"/>
        <v>0</v>
      </c>
      <c r="CJ19" s="293">
        <f t="shared" si="58"/>
        <v>0</v>
      </c>
      <c r="CK19" s="293">
        <f t="shared" si="59"/>
        <v>0</v>
      </c>
      <c r="CL19" s="293">
        <f t="shared" si="60"/>
        <v>0</v>
      </c>
      <c r="CM19" s="293">
        <f t="shared" si="61"/>
        <v>0</v>
      </c>
      <c r="CN19" s="293">
        <f t="shared" si="62"/>
        <v>0</v>
      </c>
      <c r="CO19" s="293">
        <f t="shared" si="63"/>
        <v>0</v>
      </c>
      <c r="CP19" s="293">
        <f t="shared" si="64"/>
        <v>0</v>
      </c>
      <c r="CQ19" s="293">
        <f t="shared" si="65"/>
        <v>0</v>
      </c>
      <c r="CR19" s="293">
        <f t="shared" si="66"/>
        <v>1</v>
      </c>
      <c r="CS19" s="293">
        <f t="shared" si="67"/>
        <v>0</v>
      </c>
      <c r="CT19" s="293">
        <f t="shared" si="68"/>
        <v>1</v>
      </c>
      <c r="CU19" s="293" t="e">
        <f t="shared" si="2"/>
        <v>#DIV/0!</v>
      </c>
      <c r="CW19" s="293">
        <f t="shared" si="69"/>
        <v>0</v>
      </c>
      <c r="CX19" s="293">
        <f t="shared" si="70"/>
        <v>0</v>
      </c>
      <c r="CY19" s="293">
        <f t="shared" si="71"/>
        <v>0</v>
      </c>
      <c r="CZ19" s="293">
        <f t="shared" si="72"/>
        <v>3</v>
      </c>
      <c r="DA19" s="293">
        <f t="shared" si="73"/>
        <v>0</v>
      </c>
      <c r="DB19" s="293">
        <f t="shared" si="74"/>
        <v>2</v>
      </c>
      <c r="DC19" s="293">
        <f t="shared" si="75"/>
        <v>0</v>
      </c>
      <c r="DD19" s="293">
        <f t="shared" si="76"/>
        <v>0</v>
      </c>
      <c r="DE19" s="293">
        <f t="shared" si="77"/>
        <v>0</v>
      </c>
      <c r="DF19" s="293">
        <f t="shared" si="78"/>
        <v>0</v>
      </c>
      <c r="DG19" s="293">
        <f t="shared" si="79"/>
        <v>0</v>
      </c>
      <c r="DH19" s="293">
        <f t="shared" si="80"/>
        <v>0</v>
      </c>
      <c r="DI19" s="293">
        <f t="shared" si="81"/>
        <v>0</v>
      </c>
      <c r="DJ19" s="293">
        <f t="shared" si="82"/>
        <v>0</v>
      </c>
      <c r="DK19" s="293">
        <f t="shared" si="83"/>
        <v>0</v>
      </c>
      <c r="DL19" s="293">
        <f t="shared" si="84"/>
        <v>0</v>
      </c>
      <c r="DM19" s="293">
        <f t="shared" si="85"/>
        <v>6</v>
      </c>
      <c r="DN19" s="293">
        <f t="shared" si="86"/>
        <v>0</v>
      </c>
      <c r="DO19" s="293">
        <f t="shared" si="87"/>
        <v>3</v>
      </c>
      <c r="DP19" s="293" t="e">
        <f t="shared" si="4"/>
        <v>#DIV/0!</v>
      </c>
    </row>
    <row r="20" spans="1:120" s="185" customFormat="1" ht="12.75">
      <c r="A20" s="228" t="s">
        <v>198</v>
      </c>
      <c r="B20" s="206">
        <v>0.17282518267763422</v>
      </c>
      <c r="C20" s="206">
        <v>-0.014462612632731034</v>
      </c>
      <c r="D20" s="206">
        <v>-0.014462612632731034</v>
      </c>
      <c r="E20" s="206">
        <v>0.12868250629206704</v>
      </c>
      <c r="F20" s="301">
        <f t="shared" si="5"/>
        <v>-0.008317444952132375</v>
      </c>
      <c r="G20" s="206">
        <f t="shared" si="6"/>
        <v>0.08272492166128809</v>
      </c>
      <c r="H20" s="290"/>
      <c r="I20" s="185" t="b">
        <f t="shared" si="7"/>
        <v>1</v>
      </c>
      <c r="J20" s="291">
        <v>-0.008317444952132375</v>
      </c>
      <c r="K20" s="291">
        <v>0.08272492166128809</v>
      </c>
      <c r="L20" s="291">
        <v>0.31251726519473594</v>
      </c>
      <c r="M20" s="292" t="s">
        <v>36</v>
      </c>
      <c r="N20" s="112" t="s">
        <v>198</v>
      </c>
      <c r="O20" s="185">
        <v>1</v>
      </c>
      <c r="P20" s="290" t="s">
        <v>36</v>
      </c>
      <c r="Q20" s="291">
        <v>0.03247739790949364</v>
      </c>
      <c r="R20" s="291">
        <v>0.07239177845346137</v>
      </c>
      <c r="S20" s="291">
        <v>0.17282518267763422</v>
      </c>
      <c r="T20" s="291">
        <v>0.05891128548022488</v>
      </c>
      <c r="U20" s="291">
        <v>-0.014462612632731034</v>
      </c>
      <c r="V20" s="291">
        <v>0.08796718235895062</v>
      </c>
      <c r="W20" s="291">
        <v>-0.014462612632731034</v>
      </c>
      <c r="X20" s="291">
        <v>0.08796718235895062</v>
      </c>
      <c r="Y20" s="291">
        <v>0.230900600669916</v>
      </c>
      <c r="Z20" s="291">
        <v>0.11063620780013796</v>
      </c>
      <c r="AA20" s="291">
        <v>0.014444215399697083</v>
      </c>
      <c r="AB20" s="291">
        <v>0.08902953662708274</v>
      </c>
      <c r="AC20" s="291">
        <v>0.12868250629206704</v>
      </c>
      <c r="AD20" s="291">
        <v>0.08242995042417846</v>
      </c>
      <c r="AE20" s="291">
        <f t="shared" si="8"/>
        <v>-0.008317444952132375</v>
      </c>
      <c r="AF20" s="291">
        <v>0.08662999204841847</v>
      </c>
      <c r="AG20" s="291">
        <f t="shared" si="9"/>
        <v>-0.08272492166128809</v>
      </c>
      <c r="AH20" s="291">
        <v>0.06539091496388152</v>
      </c>
      <c r="AI20" s="291">
        <v>0.31251726519473594</v>
      </c>
      <c r="AJ20" s="291">
        <v>0.06481270584999559</v>
      </c>
      <c r="AK20" s="291"/>
      <c r="AL20" s="291">
        <f t="shared" si="10"/>
        <v>-0.13070507931560874</v>
      </c>
      <c r="AM20" s="291">
        <f t="shared" si="11"/>
        <v>0.0034611440050309355</v>
      </c>
      <c r="AN20" s="291">
        <f t="shared" si="12"/>
        <v>-0.0795107766531655</v>
      </c>
      <c r="AO20" s="291">
        <f t="shared" si="13"/>
        <v>0.003942540591722867</v>
      </c>
      <c r="AP20" s="291">
        <f t="shared" si="14"/>
        <v>0.03448694844713834</v>
      </c>
      <c r="AQ20" s="291">
        <f t="shared" si="15"/>
        <v>0.004344833869606487</v>
      </c>
      <c r="AR20" s="291">
        <f t="shared" si="16"/>
        <v>0.14787744650387893</v>
      </c>
      <c r="AS20" s="291">
        <f t="shared" si="17"/>
        <v>0.002868835198154729</v>
      </c>
      <c r="AT20" s="291">
        <f t="shared" si="18"/>
        <v>0.15019394272828476</v>
      </c>
      <c r="AU20" s="291">
        <f t="shared" si="19"/>
        <v>0.0038858222647316725</v>
      </c>
      <c r="AV20" s="291">
        <f t="shared" si="20"/>
        <v>0.06388132629406888</v>
      </c>
      <c r="AW20" s="291">
        <f t="shared" si="21"/>
        <v>0.0033081477998426092</v>
      </c>
      <c r="AX20" s="291">
        <f t="shared" si="22"/>
        <v>0.12993493625520325</v>
      </c>
      <c r="AY20" s="291">
        <f t="shared" si="23"/>
        <v>0.0035664827305867835</v>
      </c>
      <c r="AZ20" s="291">
        <f t="shared" si="24"/>
        <v>-0.07771028235881701</v>
      </c>
      <c r="BA20" s="291">
        <f t="shared" si="25"/>
        <v>0.004415344981702105</v>
      </c>
      <c r="BB20" s="291">
        <f t="shared" si="26"/>
        <v>-0.15097995158504032</v>
      </c>
      <c r="BC20" s="291">
        <f t="shared" si="27"/>
        <v>0.0033373282028133257</v>
      </c>
      <c r="BD20" s="291">
        <f t="shared" si="28"/>
        <v>0.2657194830943716</v>
      </c>
      <c r="BE20" s="291">
        <f t="shared" si="29"/>
        <v>0.0027455089174932136</v>
      </c>
      <c r="BF20" s="228" t="s">
        <v>198</v>
      </c>
      <c r="BG20" s="293">
        <f t="shared" si="30"/>
        <v>1</v>
      </c>
      <c r="BH20" s="293">
        <f t="shared" si="31"/>
        <v>0</v>
      </c>
      <c r="BI20" s="293">
        <f t="shared" si="32"/>
        <v>1</v>
      </c>
      <c r="BJ20" s="293">
        <f t="shared" si="33"/>
        <v>0</v>
      </c>
      <c r="BK20" s="293">
        <f t="shared" si="34"/>
        <v>0</v>
      </c>
      <c r="BL20" s="293">
        <f t="shared" si="35"/>
        <v>0</v>
      </c>
      <c r="BM20" s="293">
        <f t="shared" si="36"/>
        <v>0</v>
      </c>
      <c r="BN20" s="293">
        <f t="shared" si="37"/>
        <v>0</v>
      </c>
      <c r="BO20" s="293">
        <f t="shared" si="38"/>
        <v>0</v>
      </c>
      <c r="BP20" s="293">
        <f t="shared" si="39"/>
        <v>0</v>
      </c>
      <c r="BQ20" s="293">
        <f t="shared" si="40"/>
        <v>0</v>
      </c>
      <c r="BR20" s="293">
        <f t="shared" si="41"/>
        <v>0</v>
      </c>
      <c r="BS20" s="293">
        <f t="shared" si="42"/>
        <v>0</v>
      </c>
      <c r="BT20" s="293">
        <f t="shared" si="43"/>
        <v>0</v>
      </c>
      <c r="BU20" s="293">
        <f t="shared" si="44"/>
        <v>0</v>
      </c>
      <c r="BV20" s="293">
        <f t="shared" si="45"/>
        <v>0</v>
      </c>
      <c r="BW20" s="312">
        <f t="shared" si="46"/>
        <v>0</v>
      </c>
      <c r="BX20" s="312">
        <f t="shared" si="47"/>
        <v>0</v>
      </c>
      <c r="BY20" s="293">
        <f t="shared" si="48"/>
        <v>0</v>
      </c>
      <c r="BZ20" s="293" t="e">
        <f t="shared" si="49"/>
        <v>#VALUE!</v>
      </c>
      <c r="CB20" s="293">
        <f t="shared" si="50"/>
        <v>0</v>
      </c>
      <c r="CC20" s="293">
        <f t="shared" si="51"/>
        <v>0</v>
      </c>
      <c r="CD20" s="293">
        <f t="shared" si="52"/>
        <v>1</v>
      </c>
      <c r="CE20" s="293">
        <f t="shared" si="53"/>
        <v>1</v>
      </c>
      <c r="CF20" s="293">
        <f t="shared" si="54"/>
        <v>0</v>
      </c>
      <c r="CG20" s="293">
        <f t="shared" si="55"/>
        <v>1</v>
      </c>
      <c r="CH20" s="293">
        <f t="shared" si="56"/>
        <v>0</v>
      </c>
      <c r="CI20" s="293">
        <f t="shared" si="57"/>
        <v>0</v>
      </c>
      <c r="CJ20" s="293">
        <f t="shared" si="58"/>
        <v>1</v>
      </c>
      <c r="CK20" s="293">
        <f t="shared" si="59"/>
        <v>1</v>
      </c>
      <c r="CL20" s="293">
        <f t="shared" si="60"/>
        <v>0</v>
      </c>
      <c r="CM20" s="293">
        <f t="shared" si="61"/>
        <v>0</v>
      </c>
      <c r="CN20" s="293">
        <f t="shared" si="62"/>
        <v>0</v>
      </c>
      <c r="CO20" s="293">
        <f t="shared" si="63"/>
        <v>1</v>
      </c>
      <c r="CP20" s="293">
        <f t="shared" si="64"/>
        <v>0</v>
      </c>
      <c r="CQ20" s="293">
        <f t="shared" si="65"/>
        <v>0</v>
      </c>
      <c r="CR20" s="293">
        <f t="shared" si="66"/>
        <v>0</v>
      </c>
      <c r="CS20" s="293">
        <f t="shared" si="67"/>
        <v>0</v>
      </c>
      <c r="CT20" s="293">
        <f t="shared" si="68"/>
        <v>1</v>
      </c>
      <c r="CU20" s="293" t="e">
        <f t="shared" si="2"/>
        <v>#DIV/0!</v>
      </c>
      <c r="CW20" s="293">
        <f t="shared" si="69"/>
        <v>0</v>
      </c>
      <c r="CX20" s="293">
        <f t="shared" si="70"/>
        <v>0</v>
      </c>
      <c r="CY20" s="293">
        <f t="shared" si="71"/>
        <v>3</v>
      </c>
      <c r="CZ20" s="293">
        <f t="shared" si="72"/>
        <v>2</v>
      </c>
      <c r="DA20" s="293">
        <f t="shared" si="73"/>
        <v>0</v>
      </c>
      <c r="DB20" s="293">
        <f t="shared" si="74"/>
        <v>2</v>
      </c>
      <c r="DC20" s="293">
        <f t="shared" si="75"/>
        <v>0</v>
      </c>
      <c r="DD20" s="293">
        <f t="shared" si="76"/>
        <v>0</v>
      </c>
      <c r="DE20" s="293">
        <f t="shared" si="77"/>
        <v>2</v>
      </c>
      <c r="DF20" s="293">
        <f t="shared" si="78"/>
        <v>2</v>
      </c>
      <c r="DG20" s="293">
        <f t="shared" si="79"/>
        <v>0</v>
      </c>
      <c r="DH20" s="293">
        <f t="shared" si="80"/>
        <v>0</v>
      </c>
      <c r="DI20" s="293">
        <f t="shared" si="81"/>
        <v>0</v>
      </c>
      <c r="DJ20" s="293">
        <f t="shared" si="82"/>
        <v>2</v>
      </c>
      <c r="DK20" s="293">
        <f t="shared" si="83"/>
        <v>0</v>
      </c>
      <c r="DL20" s="293">
        <f t="shared" si="84"/>
        <v>0</v>
      </c>
      <c r="DM20" s="293">
        <f t="shared" si="85"/>
        <v>0</v>
      </c>
      <c r="DN20" s="293">
        <f t="shared" si="86"/>
        <v>0</v>
      </c>
      <c r="DO20" s="293">
        <f t="shared" si="87"/>
        <v>2</v>
      </c>
      <c r="DP20" s="293" t="e">
        <f t="shared" si="4"/>
        <v>#DIV/0!</v>
      </c>
    </row>
    <row r="21" spans="1:120" s="185" customFormat="1" ht="12.75">
      <c r="A21" s="228" t="s">
        <v>224</v>
      </c>
      <c r="B21" s="206" t="s">
        <v>166</v>
      </c>
      <c r="C21" s="206" t="s">
        <v>166</v>
      </c>
      <c r="D21" s="206" t="s">
        <v>166</v>
      </c>
      <c r="E21" s="206" t="s">
        <v>166</v>
      </c>
      <c r="F21" s="301" t="str">
        <f t="shared" si="5"/>
        <v>w</v>
      </c>
      <c r="G21" s="206" t="str">
        <f t="shared" si="6"/>
        <v>w</v>
      </c>
      <c r="H21" s="290"/>
      <c r="I21" s="185" t="b">
        <f t="shared" si="7"/>
        <v>1</v>
      </c>
      <c r="J21" s="291" t="s">
        <v>166</v>
      </c>
      <c r="K21" s="294" t="s">
        <v>166</v>
      </c>
      <c r="L21" s="291"/>
      <c r="M21" s="292" t="s">
        <v>62</v>
      </c>
      <c r="N21" s="112" t="s">
        <v>224</v>
      </c>
      <c r="O21" s="185">
        <v>1</v>
      </c>
      <c r="P21" s="290" t="s">
        <v>62</v>
      </c>
      <c r="Q21" s="291" t="s">
        <v>166</v>
      </c>
      <c r="R21" s="291" t="s">
        <v>166</v>
      </c>
      <c r="S21" s="291" t="s">
        <v>166</v>
      </c>
      <c r="T21" s="291" t="s">
        <v>166</v>
      </c>
      <c r="U21" s="291" t="s">
        <v>166</v>
      </c>
      <c r="V21" s="291" t="s">
        <v>166</v>
      </c>
      <c r="W21" s="291" t="s">
        <v>166</v>
      </c>
      <c r="X21" s="291" t="s">
        <v>166</v>
      </c>
      <c r="Y21" s="291" t="s">
        <v>166</v>
      </c>
      <c r="Z21" s="291" t="s">
        <v>166</v>
      </c>
      <c r="AA21" s="291" t="s">
        <v>166</v>
      </c>
      <c r="AB21" s="291" t="s">
        <v>166</v>
      </c>
      <c r="AC21" s="291" t="s">
        <v>166</v>
      </c>
      <c r="AD21" s="291" t="s">
        <v>166</v>
      </c>
      <c r="AE21" s="291" t="str">
        <f t="shared" si="8"/>
        <v>w</v>
      </c>
      <c r="AF21" s="291" t="s">
        <v>166</v>
      </c>
      <c r="AG21" s="291" t="s">
        <v>166</v>
      </c>
      <c r="AH21" s="291" t="s">
        <v>166</v>
      </c>
      <c r="AI21" s="291" t="s">
        <v>166</v>
      </c>
      <c r="AJ21" s="291" t="s">
        <v>166</v>
      </c>
      <c r="AK21" s="291"/>
      <c r="AL21" s="291" t="e">
        <f t="shared" si="10"/>
        <v>#VALUE!</v>
      </c>
      <c r="AM21" s="291" t="e">
        <f t="shared" si="11"/>
        <v>#VALUE!</v>
      </c>
      <c r="AN21" s="291" t="e">
        <f t="shared" si="12"/>
        <v>#VALUE!</v>
      </c>
      <c r="AO21" s="291" t="e">
        <f t="shared" si="13"/>
        <v>#VALUE!</v>
      </c>
      <c r="AP21" s="291" t="e">
        <f t="shared" si="14"/>
        <v>#VALUE!</v>
      </c>
      <c r="AQ21" s="291" t="e">
        <f t="shared" si="15"/>
        <v>#VALUE!</v>
      </c>
      <c r="AR21" s="291" t="e">
        <f t="shared" si="16"/>
        <v>#VALUE!</v>
      </c>
      <c r="AS21" s="291" t="e">
        <f t="shared" si="17"/>
        <v>#VALUE!</v>
      </c>
      <c r="AT21" s="291" t="e">
        <f t="shared" si="18"/>
        <v>#VALUE!</v>
      </c>
      <c r="AU21" s="291" t="e">
        <f t="shared" si="19"/>
        <v>#VALUE!</v>
      </c>
      <c r="AV21" s="291" t="e">
        <f t="shared" si="20"/>
        <v>#VALUE!</v>
      </c>
      <c r="AW21" s="291" t="e">
        <f t="shared" si="21"/>
        <v>#VALUE!</v>
      </c>
      <c r="AX21" s="291" t="e">
        <f t="shared" si="22"/>
        <v>#VALUE!</v>
      </c>
      <c r="AY21" s="291" t="e">
        <f t="shared" si="23"/>
        <v>#VALUE!</v>
      </c>
      <c r="AZ21" s="291" t="e">
        <f t="shared" si="24"/>
        <v>#VALUE!</v>
      </c>
      <c r="BA21" s="291" t="e">
        <f t="shared" si="25"/>
        <v>#VALUE!</v>
      </c>
      <c r="BB21" s="291" t="e">
        <f t="shared" si="26"/>
        <v>#VALUE!</v>
      </c>
      <c r="BC21" s="291" t="e">
        <f t="shared" si="27"/>
        <v>#VALUE!</v>
      </c>
      <c r="BD21" s="291" t="e">
        <f t="shared" si="28"/>
        <v>#VALUE!</v>
      </c>
      <c r="BE21" s="291" t="e">
        <f t="shared" si="29"/>
        <v>#VALUE!</v>
      </c>
      <c r="BF21" s="228" t="s">
        <v>224</v>
      </c>
      <c r="BG21" s="293" t="e">
        <f t="shared" si="30"/>
        <v>#VALUE!</v>
      </c>
      <c r="BH21" s="293" t="e">
        <f t="shared" si="31"/>
        <v>#VALUE!</v>
      </c>
      <c r="BI21" s="293" t="e">
        <f t="shared" si="32"/>
        <v>#VALUE!</v>
      </c>
      <c r="BJ21" s="293" t="e">
        <f t="shared" si="33"/>
        <v>#VALUE!</v>
      </c>
      <c r="BK21" s="293" t="e">
        <f t="shared" si="34"/>
        <v>#VALUE!</v>
      </c>
      <c r="BL21" s="293" t="e">
        <f t="shared" si="35"/>
        <v>#VALUE!</v>
      </c>
      <c r="BM21" s="293" t="e">
        <f t="shared" si="36"/>
        <v>#VALUE!</v>
      </c>
      <c r="BN21" s="293" t="e">
        <f t="shared" si="37"/>
        <v>#VALUE!</v>
      </c>
      <c r="BO21" s="293" t="e">
        <f t="shared" si="38"/>
        <v>#VALUE!</v>
      </c>
      <c r="BP21" s="293" t="e">
        <f t="shared" si="39"/>
        <v>#VALUE!</v>
      </c>
      <c r="BQ21" s="293" t="e">
        <f t="shared" si="40"/>
        <v>#VALUE!</v>
      </c>
      <c r="BR21" s="293" t="e">
        <f t="shared" si="41"/>
        <v>#VALUE!</v>
      </c>
      <c r="BS21" s="293" t="e">
        <f t="shared" si="42"/>
        <v>#VALUE!</v>
      </c>
      <c r="BT21" s="293" t="e">
        <f t="shared" si="43"/>
        <v>#VALUE!</v>
      </c>
      <c r="BU21" s="293" t="e">
        <f t="shared" si="44"/>
        <v>#VALUE!</v>
      </c>
      <c r="BV21" s="293" t="e">
        <f t="shared" si="45"/>
        <v>#VALUE!</v>
      </c>
      <c r="BW21" s="312" t="e">
        <f t="shared" si="46"/>
        <v>#VALUE!</v>
      </c>
      <c r="BX21" s="312" t="e">
        <f t="shared" si="47"/>
        <v>#VALUE!</v>
      </c>
      <c r="BY21" s="293" t="e">
        <f t="shared" si="48"/>
        <v>#VALUE!</v>
      </c>
      <c r="BZ21" s="293" t="e">
        <f t="shared" si="49"/>
        <v>#VALUE!</v>
      </c>
      <c r="CB21" s="293" t="e">
        <f t="shared" si="50"/>
        <v>#VALUE!</v>
      </c>
      <c r="CC21" s="293" t="e">
        <f t="shared" si="51"/>
        <v>#VALUE!</v>
      </c>
      <c r="CD21" s="293" t="e">
        <f t="shared" si="52"/>
        <v>#VALUE!</v>
      </c>
      <c r="CE21" s="293" t="e">
        <f t="shared" si="53"/>
        <v>#VALUE!</v>
      </c>
      <c r="CF21" s="293" t="e">
        <f t="shared" si="54"/>
        <v>#VALUE!</v>
      </c>
      <c r="CG21" s="293" t="e">
        <f t="shared" si="55"/>
        <v>#VALUE!</v>
      </c>
      <c r="CH21" s="293" t="e">
        <f t="shared" si="56"/>
        <v>#VALUE!</v>
      </c>
      <c r="CI21" s="293" t="e">
        <f t="shared" si="57"/>
        <v>#VALUE!</v>
      </c>
      <c r="CJ21" s="293" t="e">
        <f t="shared" si="58"/>
        <v>#VALUE!</v>
      </c>
      <c r="CK21" s="293" t="e">
        <f t="shared" si="59"/>
        <v>#VALUE!</v>
      </c>
      <c r="CL21" s="293" t="e">
        <f t="shared" si="60"/>
        <v>#VALUE!</v>
      </c>
      <c r="CM21" s="293" t="e">
        <f t="shared" si="61"/>
        <v>#VALUE!</v>
      </c>
      <c r="CN21" s="293" t="e">
        <f t="shared" si="62"/>
        <v>#VALUE!</v>
      </c>
      <c r="CO21" s="293" t="e">
        <f t="shared" si="63"/>
        <v>#VALUE!</v>
      </c>
      <c r="CP21" s="293" t="e">
        <f t="shared" si="64"/>
        <v>#VALUE!</v>
      </c>
      <c r="CQ21" s="293" t="e">
        <f t="shared" si="65"/>
        <v>#VALUE!</v>
      </c>
      <c r="CR21" s="293" t="e">
        <f t="shared" si="66"/>
        <v>#VALUE!</v>
      </c>
      <c r="CS21" s="293" t="e">
        <f t="shared" si="67"/>
        <v>#VALUE!</v>
      </c>
      <c r="CT21" s="293" t="e">
        <f t="shared" si="68"/>
        <v>#VALUE!</v>
      </c>
      <c r="CU21" s="293" t="e">
        <f t="shared" si="2"/>
        <v>#VALUE!</v>
      </c>
      <c r="CW21" s="293" t="e">
        <f t="shared" si="69"/>
        <v>#VALUE!</v>
      </c>
      <c r="CX21" s="293" t="e">
        <f t="shared" si="70"/>
        <v>#VALUE!</v>
      </c>
      <c r="CY21" s="293" t="e">
        <f t="shared" si="71"/>
        <v>#VALUE!</v>
      </c>
      <c r="CZ21" s="293" t="e">
        <f t="shared" si="72"/>
        <v>#VALUE!</v>
      </c>
      <c r="DA21" s="293" t="e">
        <f t="shared" si="73"/>
        <v>#VALUE!</v>
      </c>
      <c r="DB21" s="293" t="e">
        <f t="shared" si="74"/>
        <v>#VALUE!</v>
      </c>
      <c r="DC21" s="293" t="e">
        <f t="shared" si="75"/>
        <v>#VALUE!</v>
      </c>
      <c r="DD21" s="293" t="e">
        <f t="shared" si="76"/>
        <v>#VALUE!</v>
      </c>
      <c r="DE21" s="293" t="e">
        <f t="shared" si="77"/>
        <v>#VALUE!</v>
      </c>
      <c r="DF21" s="293" t="e">
        <f t="shared" si="78"/>
        <v>#VALUE!</v>
      </c>
      <c r="DG21" s="293" t="e">
        <f t="shared" si="79"/>
        <v>#VALUE!</v>
      </c>
      <c r="DH21" s="293" t="e">
        <f t="shared" si="80"/>
        <v>#VALUE!</v>
      </c>
      <c r="DI21" s="293" t="e">
        <f t="shared" si="81"/>
        <v>#VALUE!</v>
      </c>
      <c r="DJ21" s="293" t="e">
        <f t="shared" si="82"/>
        <v>#VALUE!</v>
      </c>
      <c r="DK21" s="293" t="e">
        <f t="shared" si="83"/>
        <v>#VALUE!</v>
      </c>
      <c r="DL21" s="293" t="e">
        <f t="shared" si="84"/>
        <v>#VALUE!</v>
      </c>
      <c r="DM21" s="293" t="e">
        <f t="shared" si="85"/>
        <v>#VALUE!</v>
      </c>
      <c r="DN21" s="293" t="e">
        <f t="shared" si="86"/>
        <v>#VALUE!</v>
      </c>
      <c r="DO21" s="293" t="e">
        <f t="shared" si="87"/>
        <v>#VALUE!</v>
      </c>
      <c r="DP21" s="293" t="e">
        <f t="shared" si="4"/>
        <v>#VALUE!</v>
      </c>
    </row>
    <row r="22" spans="1:120" s="185" customFormat="1" ht="12.75">
      <c r="A22" s="228" t="s">
        <v>181</v>
      </c>
      <c r="B22" s="206">
        <v>-0.14824708482788504</v>
      </c>
      <c r="C22" s="206">
        <v>-0.015920432238567223</v>
      </c>
      <c r="D22" s="206">
        <v>-0.015920432238567223</v>
      </c>
      <c r="E22" s="206">
        <v>0.059311042099895316</v>
      </c>
      <c r="F22" s="301">
        <f t="shared" si="5"/>
        <v>-0.1810079774149677</v>
      </c>
      <c r="G22" s="206">
        <f t="shared" si="6"/>
        <v>0.2817911525118919</v>
      </c>
      <c r="H22" s="290"/>
      <c r="I22" s="185" t="b">
        <f t="shared" si="7"/>
        <v>1</v>
      </c>
      <c r="J22" s="291">
        <v>-0.1810079774149677</v>
      </c>
      <c r="K22" s="291">
        <v>0.2817911525118919</v>
      </c>
      <c r="L22" s="291">
        <v>0.42171969576398294</v>
      </c>
      <c r="M22" s="292" t="s">
        <v>19</v>
      </c>
      <c r="N22" s="112" t="s">
        <v>181</v>
      </c>
      <c r="O22" s="185">
        <v>1</v>
      </c>
      <c r="P22" s="290" t="s">
        <v>19</v>
      </c>
      <c r="Q22" s="291">
        <v>-0.09108156448496028</v>
      </c>
      <c r="R22" s="291">
        <v>0.08140730581049702</v>
      </c>
      <c r="S22" s="291">
        <v>-0.14824708482788504</v>
      </c>
      <c r="T22" s="291">
        <v>0.060334189394140376</v>
      </c>
      <c r="U22" s="291">
        <v>-0.015920432238567223</v>
      </c>
      <c r="V22" s="291">
        <v>0.04924417749684772</v>
      </c>
      <c r="W22" s="291">
        <v>-0.015920432238567223</v>
      </c>
      <c r="X22" s="291">
        <v>0.04924417749684772</v>
      </c>
      <c r="Y22" s="291">
        <v>0.08491985858441897</v>
      </c>
      <c r="Z22" s="291">
        <v>0.05064850216611845</v>
      </c>
      <c r="AA22" s="291">
        <v>-0.19702686955129836</v>
      </c>
      <c r="AB22" s="291">
        <v>0.0565730477461262</v>
      </c>
      <c r="AC22" s="291">
        <v>0.059311042099895316</v>
      </c>
      <c r="AD22" s="291">
        <v>0.07289150795076456</v>
      </c>
      <c r="AE22" s="291">
        <f t="shared" si="8"/>
        <v>-0.1810079774149677</v>
      </c>
      <c r="AF22" s="291">
        <v>0.06809553338371124</v>
      </c>
      <c r="AG22" s="291">
        <f t="shared" si="9"/>
        <v>-0.2817911525118919</v>
      </c>
      <c r="AH22" s="291">
        <v>0.04338132923260085</v>
      </c>
      <c r="AI22" s="291">
        <v>0.42171969576398294</v>
      </c>
      <c r="AJ22" s="291">
        <v>0.08091253181682129</v>
      </c>
      <c r="AK22" s="291"/>
      <c r="AL22" s="291">
        <f t="shared" si="10"/>
        <v>-0.12696086833395862</v>
      </c>
      <c r="AM22" s="291">
        <f t="shared" si="11"/>
        <v>0.0034290733759218166</v>
      </c>
      <c r="AN22" s="291">
        <f t="shared" si="12"/>
        <v>-0.06978131400148309</v>
      </c>
      <c r="AO22" s="291">
        <f t="shared" si="13"/>
        <v>0.003937127684621242</v>
      </c>
      <c r="AP22" s="291">
        <f t="shared" si="14"/>
        <v>0.03453112479883035</v>
      </c>
      <c r="AQ22" s="291">
        <f t="shared" si="15"/>
        <v>0.004500904162076114</v>
      </c>
      <c r="AR22" s="291">
        <f t="shared" si="16"/>
        <v>0.14792162285557092</v>
      </c>
      <c r="AS22" s="291">
        <f t="shared" si="17"/>
        <v>0.002995912883923172</v>
      </c>
      <c r="AT22" s="291">
        <f t="shared" si="18"/>
        <v>0.15461760157936041</v>
      </c>
      <c r="AU22" s="291">
        <f t="shared" si="19"/>
        <v>0.004115757934525117</v>
      </c>
      <c r="AV22" s="291">
        <f t="shared" si="20"/>
        <v>0.07028954098955359</v>
      </c>
      <c r="AW22" s="291">
        <f t="shared" si="21"/>
        <v>0.0034222535340978234</v>
      </c>
      <c r="AX22" s="291">
        <f t="shared" si="22"/>
        <v>0.13203710183678424</v>
      </c>
      <c r="AY22" s="291">
        <f t="shared" si="23"/>
        <v>0.003601089678693321</v>
      </c>
      <c r="AZ22" s="291">
        <f t="shared" si="24"/>
        <v>-0.07247723592054926</v>
      </c>
      <c r="BA22" s="291">
        <f t="shared" si="25"/>
        <v>0.004490301575980695</v>
      </c>
      <c r="BB22" s="291">
        <f t="shared" si="26"/>
        <v>-0.14494764155926446</v>
      </c>
      <c r="BC22" s="291">
        <f t="shared" si="27"/>
        <v>0.003414832746956961</v>
      </c>
      <c r="BD22" s="291">
        <f t="shared" si="28"/>
        <v>0.26241031853166713</v>
      </c>
      <c r="BE22" s="291">
        <f t="shared" si="29"/>
        <v>0.0026946201315494983</v>
      </c>
      <c r="BF22" s="228" t="s">
        <v>181</v>
      </c>
      <c r="BG22" s="293">
        <f t="shared" si="30"/>
        <v>0</v>
      </c>
      <c r="BH22" s="293">
        <f t="shared" si="31"/>
        <v>0</v>
      </c>
      <c r="BI22" s="293">
        <f t="shared" si="32"/>
        <v>0</v>
      </c>
      <c r="BJ22" s="293">
        <f t="shared" si="33"/>
        <v>0</v>
      </c>
      <c r="BK22" s="293">
        <f t="shared" si="34"/>
        <v>0</v>
      </c>
      <c r="BL22" s="293">
        <f t="shared" si="35"/>
        <v>0</v>
      </c>
      <c r="BM22" s="293">
        <f t="shared" si="36"/>
        <v>-1</v>
      </c>
      <c r="BN22" s="293">
        <f t="shared" si="37"/>
        <v>0</v>
      </c>
      <c r="BO22" s="293">
        <f t="shared" si="38"/>
        <v>0</v>
      </c>
      <c r="BP22" s="293">
        <f t="shared" si="39"/>
        <v>0</v>
      </c>
      <c r="BQ22" s="293">
        <f t="shared" si="40"/>
        <v>-1</v>
      </c>
      <c r="BR22" s="293">
        <f t="shared" si="41"/>
        <v>0</v>
      </c>
      <c r="BS22" s="293">
        <f t="shared" si="42"/>
        <v>0</v>
      </c>
      <c r="BT22" s="293">
        <f t="shared" si="43"/>
        <v>0</v>
      </c>
      <c r="BU22" s="293">
        <f t="shared" si="44"/>
        <v>0</v>
      </c>
      <c r="BV22" s="293">
        <f t="shared" si="45"/>
        <v>0</v>
      </c>
      <c r="BW22" s="312">
        <f t="shared" si="46"/>
        <v>-1</v>
      </c>
      <c r="BX22" s="312">
        <f t="shared" si="47"/>
        <v>0</v>
      </c>
      <c r="BY22" s="293">
        <f t="shared" si="48"/>
        <v>1</v>
      </c>
      <c r="BZ22" s="293" t="e">
        <f t="shared" si="49"/>
        <v>#VALUE!</v>
      </c>
      <c r="CB22" s="293">
        <f t="shared" si="50"/>
        <v>0</v>
      </c>
      <c r="CC22" s="293">
        <f t="shared" si="51"/>
        <v>0</v>
      </c>
      <c r="CD22" s="293">
        <f t="shared" si="52"/>
        <v>1</v>
      </c>
      <c r="CE22" s="293">
        <f t="shared" si="53"/>
        <v>1</v>
      </c>
      <c r="CF22" s="293">
        <f t="shared" si="54"/>
        <v>0</v>
      </c>
      <c r="CG22" s="293">
        <f t="shared" si="55"/>
        <v>1</v>
      </c>
      <c r="CH22" s="293">
        <f t="shared" si="56"/>
        <v>0</v>
      </c>
      <c r="CI22" s="293">
        <f t="shared" si="57"/>
        <v>0</v>
      </c>
      <c r="CJ22" s="293">
        <f t="shared" si="58"/>
        <v>0</v>
      </c>
      <c r="CK22" s="293">
        <f t="shared" si="59"/>
        <v>0</v>
      </c>
      <c r="CL22" s="293">
        <f t="shared" si="60"/>
        <v>1</v>
      </c>
      <c r="CM22" s="293">
        <f t="shared" si="61"/>
        <v>0</v>
      </c>
      <c r="CN22" s="293">
        <f t="shared" si="62"/>
        <v>0</v>
      </c>
      <c r="CO22" s="293">
        <f t="shared" si="63"/>
        <v>0</v>
      </c>
      <c r="CP22" s="293">
        <f t="shared" si="64"/>
        <v>1</v>
      </c>
      <c r="CQ22" s="293">
        <f t="shared" si="65"/>
        <v>0</v>
      </c>
      <c r="CR22" s="293">
        <f t="shared" si="66"/>
        <v>1</v>
      </c>
      <c r="CS22" s="293">
        <f t="shared" si="67"/>
        <v>0</v>
      </c>
      <c r="CT22" s="293">
        <f t="shared" si="68"/>
        <v>1</v>
      </c>
      <c r="CU22" s="293" t="e">
        <f t="shared" si="2"/>
        <v>#DIV/0!</v>
      </c>
      <c r="CW22" s="293">
        <f t="shared" si="69"/>
        <v>0</v>
      </c>
      <c r="CX22" s="293">
        <f t="shared" si="70"/>
        <v>0</v>
      </c>
      <c r="CY22" s="293">
        <f t="shared" si="71"/>
        <v>5</v>
      </c>
      <c r="CZ22" s="293">
        <f t="shared" si="72"/>
        <v>2</v>
      </c>
      <c r="DA22" s="293">
        <f t="shared" si="73"/>
        <v>0</v>
      </c>
      <c r="DB22" s="293">
        <f t="shared" si="74"/>
        <v>2</v>
      </c>
      <c r="DC22" s="293">
        <f t="shared" si="75"/>
        <v>0</v>
      </c>
      <c r="DD22" s="293">
        <f t="shared" si="76"/>
        <v>0</v>
      </c>
      <c r="DE22" s="293">
        <f t="shared" si="77"/>
        <v>0</v>
      </c>
      <c r="DF22" s="293">
        <f t="shared" si="78"/>
        <v>0</v>
      </c>
      <c r="DG22" s="293">
        <f t="shared" si="79"/>
        <v>6</v>
      </c>
      <c r="DH22" s="293">
        <f t="shared" si="80"/>
        <v>0</v>
      </c>
      <c r="DI22" s="293">
        <f t="shared" si="81"/>
        <v>0</v>
      </c>
      <c r="DJ22" s="293">
        <f t="shared" si="82"/>
        <v>0</v>
      </c>
      <c r="DK22" s="293">
        <f t="shared" si="83"/>
        <v>5</v>
      </c>
      <c r="DL22" s="293">
        <f t="shared" si="84"/>
        <v>0</v>
      </c>
      <c r="DM22" s="293">
        <f t="shared" si="85"/>
        <v>6</v>
      </c>
      <c r="DN22" s="293">
        <f t="shared" si="86"/>
        <v>0</v>
      </c>
      <c r="DO22" s="293">
        <f t="shared" si="87"/>
        <v>3</v>
      </c>
      <c r="DP22" s="293" t="e">
        <f t="shared" si="4"/>
        <v>#DIV/0!</v>
      </c>
    </row>
    <row r="23" spans="1:120" s="185" customFormat="1" ht="12.75">
      <c r="A23" s="228" t="s">
        <v>210</v>
      </c>
      <c r="B23" s="206">
        <v>-0.11223832409739629</v>
      </c>
      <c r="C23" s="206">
        <v>0.05813282231415097</v>
      </c>
      <c r="D23" s="206">
        <v>0.23940426998758854</v>
      </c>
      <c r="E23" s="206">
        <v>0.1576858907530064</v>
      </c>
      <c r="F23" s="301">
        <f t="shared" si="5"/>
        <v>-0.11874382459587912</v>
      </c>
      <c r="G23" s="206">
        <f t="shared" si="6"/>
        <v>0.24555068585691628</v>
      </c>
      <c r="H23" s="290"/>
      <c r="I23" s="185" t="b">
        <f t="shared" si="7"/>
        <v>1</v>
      </c>
      <c r="J23" s="291">
        <v>-0.11874382459587912</v>
      </c>
      <c r="K23" s="291">
        <v>0.24555068585691628</v>
      </c>
      <c r="L23" s="291">
        <v>0.27183699208768597</v>
      </c>
      <c r="M23" s="292" t="s">
        <v>48</v>
      </c>
      <c r="N23" s="112" t="s">
        <v>210</v>
      </c>
      <c r="O23" s="185">
        <v>1</v>
      </c>
      <c r="P23" s="290" t="s">
        <v>48</v>
      </c>
      <c r="Q23" s="291">
        <v>-0.18733203547184835</v>
      </c>
      <c r="R23" s="291">
        <v>0.048088131341469866</v>
      </c>
      <c r="S23" s="291">
        <v>-0.11223832409739629</v>
      </c>
      <c r="T23" s="291">
        <v>0.08841343809743953</v>
      </c>
      <c r="U23" s="291">
        <v>0.05813282231415097</v>
      </c>
      <c r="V23" s="291">
        <v>0.07605890927716237</v>
      </c>
      <c r="W23" s="291">
        <v>0.23940426998758854</v>
      </c>
      <c r="X23" s="291">
        <v>0.07514320051954698</v>
      </c>
      <c r="Y23" s="291">
        <v>0.2991973852749894</v>
      </c>
      <c r="Z23" s="291">
        <v>0.06078471214663743</v>
      </c>
      <c r="AA23" s="291">
        <v>0.2672090412622031</v>
      </c>
      <c r="AB23" s="291">
        <v>0.037339970928519435</v>
      </c>
      <c r="AC23" s="291">
        <v>0.1576858907530064</v>
      </c>
      <c r="AD23" s="291">
        <v>0.0823998038782613</v>
      </c>
      <c r="AE23" s="291">
        <f t="shared" si="8"/>
        <v>-0.11874382459587912</v>
      </c>
      <c r="AF23" s="291">
        <v>0.1381489414315125</v>
      </c>
      <c r="AG23" s="291">
        <f t="shared" si="9"/>
        <v>-0.24555068585691628</v>
      </c>
      <c r="AH23" s="291">
        <v>0.0887838905862135</v>
      </c>
      <c r="AI23" s="291">
        <v>0.27183699208768597</v>
      </c>
      <c r="AJ23" s="291">
        <v>0.06775642657930642</v>
      </c>
      <c r="AK23" s="291"/>
      <c r="AL23" s="291">
        <f t="shared" si="10"/>
        <v>-0.12404418739496202</v>
      </c>
      <c r="AM23" s="291">
        <f t="shared" si="11"/>
        <v>0.003548342140335107</v>
      </c>
      <c r="AN23" s="291">
        <f t="shared" si="12"/>
        <v>-0.07087248856907366</v>
      </c>
      <c r="AO23" s="291">
        <f t="shared" si="13"/>
        <v>0.003831071354687071</v>
      </c>
      <c r="AP23" s="291">
        <f t="shared" si="14"/>
        <v>0.03228708678208131</v>
      </c>
      <c r="AQ23" s="291">
        <f t="shared" si="15"/>
        <v>0.004392536089244525</v>
      </c>
      <c r="AR23" s="291">
        <f t="shared" si="16"/>
        <v>0.14018451066689955</v>
      </c>
      <c r="AS23" s="291">
        <f t="shared" si="17"/>
        <v>0.0029106148071207853</v>
      </c>
      <c r="AT23" s="291">
        <f t="shared" si="18"/>
        <v>0.14812434319479767</v>
      </c>
      <c r="AU23" s="291">
        <f t="shared" si="19"/>
        <v>0.004076441361073304</v>
      </c>
      <c r="AV23" s="291">
        <f t="shared" si="20"/>
        <v>0.056221786116417184</v>
      </c>
      <c r="AW23" s="291">
        <f t="shared" si="21"/>
        <v>0.003490783248679624</v>
      </c>
      <c r="AX23" s="291">
        <f t="shared" si="22"/>
        <v>0.12905604581699298</v>
      </c>
      <c r="AY23" s="291">
        <f t="shared" si="23"/>
        <v>0.0035665918437131545</v>
      </c>
      <c r="AZ23" s="291">
        <f t="shared" si="24"/>
        <v>-0.07436402843021862</v>
      </c>
      <c r="BA23" s="291">
        <f t="shared" si="25"/>
        <v>0.004210307456032571</v>
      </c>
      <c r="BB23" s="291">
        <f t="shared" si="26"/>
        <v>-0.14604583751850617</v>
      </c>
      <c r="BC23" s="291">
        <f t="shared" si="27"/>
        <v>0.0032559274895691613</v>
      </c>
      <c r="BD23" s="291">
        <f t="shared" si="28"/>
        <v>0.2669522186430701</v>
      </c>
      <c r="BE23" s="291">
        <f t="shared" si="29"/>
        <v>0.0027361687588214347</v>
      </c>
      <c r="BF23" s="228" t="s">
        <v>210</v>
      </c>
      <c r="BG23" s="293">
        <f t="shared" si="30"/>
        <v>0</v>
      </c>
      <c r="BH23" s="293">
        <f t="shared" si="31"/>
        <v>0</v>
      </c>
      <c r="BI23" s="293">
        <f t="shared" si="32"/>
        <v>0</v>
      </c>
      <c r="BJ23" s="293">
        <f t="shared" si="33"/>
        <v>0</v>
      </c>
      <c r="BK23" s="293">
        <f t="shared" si="34"/>
        <v>0</v>
      </c>
      <c r="BL23" s="293">
        <f t="shared" si="35"/>
        <v>0</v>
      </c>
      <c r="BM23" s="293">
        <f t="shared" si="36"/>
        <v>0</v>
      </c>
      <c r="BN23" s="293">
        <f t="shared" si="37"/>
        <v>0</v>
      </c>
      <c r="BO23" s="293">
        <f t="shared" si="38"/>
        <v>1</v>
      </c>
      <c r="BP23" s="293">
        <f t="shared" si="39"/>
        <v>0</v>
      </c>
      <c r="BQ23" s="293">
        <f t="shared" si="40"/>
        <v>1</v>
      </c>
      <c r="BR23" s="293">
        <f t="shared" si="41"/>
        <v>0</v>
      </c>
      <c r="BS23" s="293">
        <f t="shared" si="42"/>
        <v>0</v>
      </c>
      <c r="BT23" s="293">
        <f t="shared" si="43"/>
        <v>0</v>
      </c>
      <c r="BU23" s="293">
        <f t="shared" si="44"/>
        <v>0</v>
      </c>
      <c r="BV23" s="293">
        <f t="shared" si="45"/>
        <v>0</v>
      </c>
      <c r="BW23" s="312">
        <f t="shared" si="46"/>
        <v>0</v>
      </c>
      <c r="BX23" s="312">
        <f t="shared" si="47"/>
        <v>0</v>
      </c>
      <c r="BY23" s="293">
        <f t="shared" si="48"/>
        <v>0</v>
      </c>
      <c r="BZ23" s="293" t="e">
        <f t="shared" si="49"/>
        <v>#VALUE!</v>
      </c>
      <c r="CB23" s="293">
        <f t="shared" si="50"/>
        <v>1</v>
      </c>
      <c r="CC23" s="293">
        <f t="shared" si="51"/>
        <v>0</v>
      </c>
      <c r="CD23" s="293">
        <f t="shared" si="52"/>
        <v>0</v>
      </c>
      <c r="CE23" s="293">
        <f t="shared" si="53"/>
        <v>0</v>
      </c>
      <c r="CF23" s="293">
        <f t="shared" si="54"/>
        <v>0</v>
      </c>
      <c r="CG23" s="293">
        <f t="shared" si="55"/>
        <v>0</v>
      </c>
      <c r="CH23" s="293">
        <f t="shared" si="56"/>
        <v>1</v>
      </c>
      <c r="CI23" s="293">
        <f t="shared" si="57"/>
        <v>0</v>
      </c>
      <c r="CJ23" s="293">
        <f t="shared" si="58"/>
        <v>1</v>
      </c>
      <c r="CK23" s="293">
        <f t="shared" si="59"/>
        <v>0</v>
      </c>
      <c r="CL23" s="293">
        <f t="shared" si="60"/>
        <v>1</v>
      </c>
      <c r="CM23" s="293">
        <f t="shared" si="61"/>
        <v>0</v>
      </c>
      <c r="CN23" s="293">
        <f t="shared" si="62"/>
        <v>0</v>
      </c>
      <c r="CO23" s="293">
        <f t="shared" si="63"/>
        <v>0</v>
      </c>
      <c r="CP23" s="293">
        <f t="shared" si="64"/>
        <v>0</v>
      </c>
      <c r="CQ23" s="293">
        <f t="shared" si="65"/>
        <v>0</v>
      </c>
      <c r="CR23" s="293">
        <f t="shared" si="66"/>
        <v>1</v>
      </c>
      <c r="CS23" s="293">
        <f t="shared" si="67"/>
        <v>0</v>
      </c>
      <c r="CT23" s="293">
        <f t="shared" si="68"/>
        <v>1</v>
      </c>
      <c r="CU23" s="293" t="e">
        <f t="shared" si="2"/>
        <v>#DIV/0!</v>
      </c>
      <c r="CW23" s="293">
        <f t="shared" si="69"/>
        <v>5</v>
      </c>
      <c r="CX23" s="293">
        <f t="shared" si="70"/>
        <v>0</v>
      </c>
      <c r="CY23" s="293">
        <f t="shared" si="71"/>
        <v>0</v>
      </c>
      <c r="CZ23" s="293">
        <f t="shared" si="72"/>
        <v>0</v>
      </c>
      <c r="DA23" s="293">
        <f t="shared" si="73"/>
        <v>0</v>
      </c>
      <c r="DB23" s="293">
        <f t="shared" si="74"/>
        <v>0</v>
      </c>
      <c r="DC23" s="293">
        <f t="shared" si="75"/>
        <v>2</v>
      </c>
      <c r="DD23" s="293">
        <f t="shared" si="76"/>
        <v>0</v>
      </c>
      <c r="DE23" s="293">
        <f t="shared" si="77"/>
        <v>3</v>
      </c>
      <c r="DF23" s="293">
        <f t="shared" si="78"/>
        <v>0</v>
      </c>
      <c r="DG23" s="293">
        <f t="shared" si="79"/>
        <v>3</v>
      </c>
      <c r="DH23" s="293">
        <f t="shared" si="80"/>
        <v>0</v>
      </c>
      <c r="DI23" s="293">
        <f t="shared" si="81"/>
        <v>0</v>
      </c>
      <c r="DJ23" s="293">
        <f t="shared" si="82"/>
        <v>0</v>
      </c>
      <c r="DK23" s="293">
        <f t="shared" si="83"/>
        <v>0</v>
      </c>
      <c r="DL23" s="293">
        <f t="shared" si="84"/>
        <v>0</v>
      </c>
      <c r="DM23" s="293">
        <f t="shared" si="85"/>
        <v>5</v>
      </c>
      <c r="DN23" s="293">
        <f t="shared" si="86"/>
        <v>0</v>
      </c>
      <c r="DO23" s="293">
        <f t="shared" si="87"/>
        <v>2</v>
      </c>
      <c r="DP23" s="293" t="e">
        <f t="shared" si="4"/>
        <v>#DIV/0!</v>
      </c>
    </row>
    <row r="24" spans="1:120" s="185" customFormat="1" ht="12.75">
      <c r="A24" s="228" t="s">
        <v>211</v>
      </c>
      <c r="B24" s="206">
        <v>-0.32741833195997927</v>
      </c>
      <c r="C24" s="206">
        <v>0.06677063430146492</v>
      </c>
      <c r="D24" s="206">
        <v>0.06677063430146492</v>
      </c>
      <c r="E24" s="206">
        <v>0.1130340666399815</v>
      </c>
      <c r="F24" s="301">
        <f t="shared" si="5"/>
        <v>-0.20064045633564095</v>
      </c>
      <c r="G24" s="206">
        <f t="shared" si="6"/>
        <v>0.019772142770090772</v>
      </c>
      <c r="H24" s="290"/>
      <c r="I24" s="185" t="b">
        <f t="shared" si="7"/>
        <v>1</v>
      </c>
      <c r="J24" s="291">
        <v>-0.20064045633564095</v>
      </c>
      <c r="K24" s="291">
        <v>0.019772142770090772</v>
      </c>
      <c r="L24" s="291">
        <v>0.11541964817241916</v>
      </c>
      <c r="M24" s="292" t="s">
        <v>49</v>
      </c>
      <c r="N24" s="112" t="s">
        <v>211</v>
      </c>
      <c r="O24" s="185">
        <v>1</v>
      </c>
      <c r="P24" s="290" t="s">
        <v>49</v>
      </c>
      <c r="Q24" s="291">
        <v>-0.08256027470306992</v>
      </c>
      <c r="R24" s="291">
        <v>0.07890634945340486</v>
      </c>
      <c r="S24" s="291">
        <v>-0.32741833195997927</v>
      </c>
      <c r="T24" s="291">
        <v>0.06458677149345775</v>
      </c>
      <c r="U24" s="291">
        <v>0.06677063430146492</v>
      </c>
      <c r="V24" s="291">
        <v>0.11813787055465935</v>
      </c>
      <c r="W24" s="291">
        <v>0.06677063430146492</v>
      </c>
      <c r="X24" s="291">
        <v>0.11813787055465935</v>
      </c>
      <c r="Y24" s="291">
        <v>-0.022743302697345147</v>
      </c>
      <c r="Z24" s="291">
        <v>0.07088259243854801</v>
      </c>
      <c r="AA24" s="291">
        <v>0.12827978686634892</v>
      </c>
      <c r="AB24" s="291">
        <v>0.07297765867430107</v>
      </c>
      <c r="AC24" s="291">
        <v>0.1130340666399815</v>
      </c>
      <c r="AD24" s="291">
        <v>0.08373607583946593</v>
      </c>
      <c r="AE24" s="291">
        <f t="shared" si="8"/>
        <v>-0.20064045633564095</v>
      </c>
      <c r="AF24" s="291">
        <v>0.059378804353956</v>
      </c>
      <c r="AG24" s="291">
        <f t="shared" si="9"/>
        <v>-0.019772142770090772</v>
      </c>
      <c r="AH24" s="291">
        <v>0.060922850692419164</v>
      </c>
      <c r="AI24" s="291">
        <v>0.11541964817241916</v>
      </c>
      <c r="AJ24" s="291">
        <v>0.07813669307721985</v>
      </c>
      <c r="AK24" s="291"/>
      <c r="AL24" s="291">
        <f t="shared" si="10"/>
        <v>-0.12721908923644015</v>
      </c>
      <c r="AM24" s="291">
        <f t="shared" si="11"/>
        <v>0.003437954981867273</v>
      </c>
      <c r="AN24" s="291">
        <f t="shared" si="12"/>
        <v>-0.06435188227020751</v>
      </c>
      <c r="AO24" s="291">
        <f t="shared" si="13"/>
        <v>0.003920972485489779</v>
      </c>
      <c r="AP24" s="291">
        <f t="shared" si="14"/>
        <v>0.03202533490367786</v>
      </c>
      <c r="AQ24" s="291">
        <f t="shared" si="15"/>
        <v>0.00422514177194904</v>
      </c>
      <c r="AR24" s="291">
        <f t="shared" si="16"/>
        <v>0.14541583296041843</v>
      </c>
      <c r="AS24" s="291">
        <f t="shared" si="17"/>
        <v>0.002771732434663814</v>
      </c>
      <c r="AT24" s="291">
        <f t="shared" si="18"/>
        <v>0.15788012161820175</v>
      </c>
      <c r="AU24" s="291">
        <f t="shared" si="19"/>
        <v>0.004037461084709937</v>
      </c>
      <c r="AV24" s="291">
        <f t="shared" si="20"/>
        <v>0.060431763522352154</v>
      </c>
      <c r="AW24" s="291">
        <f t="shared" si="21"/>
        <v>0.0033643388194622872</v>
      </c>
      <c r="AX24" s="291">
        <f t="shared" si="22"/>
        <v>0.13040913139617555</v>
      </c>
      <c r="AY24" s="291">
        <f t="shared" si="23"/>
        <v>0.003561756911845914</v>
      </c>
      <c r="AZ24" s="291">
        <f t="shared" si="24"/>
        <v>-0.07188231231689252</v>
      </c>
      <c r="BA24" s="291">
        <f t="shared" si="25"/>
        <v>0.004525771681402478</v>
      </c>
      <c r="BB24" s="291">
        <f t="shared" si="26"/>
        <v>-0.15288761155144026</v>
      </c>
      <c r="BC24" s="291">
        <f t="shared" si="27"/>
        <v>0.003352990070887737</v>
      </c>
      <c r="BD24" s="291">
        <f t="shared" si="28"/>
        <v>0.2716921381556539</v>
      </c>
      <c r="BE24" s="291">
        <f t="shared" si="29"/>
        <v>0.002703360118692213</v>
      </c>
      <c r="BF24" s="228" t="s">
        <v>211</v>
      </c>
      <c r="BG24" s="293">
        <f t="shared" si="30"/>
        <v>0</v>
      </c>
      <c r="BH24" s="293">
        <f t="shared" si="31"/>
        <v>0</v>
      </c>
      <c r="BI24" s="293">
        <f t="shared" si="32"/>
        <v>-1</v>
      </c>
      <c r="BJ24" s="293">
        <f t="shared" si="33"/>
        <v>0</v>
      </c>
      <c r="BK24" s="293">
        <f t="shared" si="34"/>
        <v>0</v>
      </c>
      <c r="BL24" s="293">
        <f t="shared" si="35"/>
        <v>0</v>
      </c>
      <c r="BM24" s="293">
        <f t="shared" si="36"/>
        <v>0</v>
      </c>
      <c r="BN24" s="293">
        <f t="shared" si="37"/>
        <v>0</v>
      </c>
      <c r="BO24" s="293">
        <f t="shared" si="38"/>
        <v>-1</v>
      </c>
      <c r="BP24" s="293">
        <f t="shared" si="39"/>
        <v>0</v>
      </c>
      <c r="BQ24" s="293">
        <f t="shared" si="40"/>
        <v>0</v>
      </c>
      <c r="BR24" s="293">
        <f t="shared" si="41"/>
        <v>0</v>
      </c>
      <c r="BS24" s="293">
        <f t="shared" si="42"/>
        <v>0</v>
      </c>
      <c r="BT24" s="293">
        <f t="shared" si="43"/>
        <v>0</v>
      </c>
      <c r="BU24" s="293">
        <f t="shared" si="44"/>
        <v>-1</v>
      </c>
      <c r="BV24" s="293">
        <f t="shared" si="45"/>
        <v>0</v>
      </c>
      <c r="BW24" s="312">
        <f t="shared" si="46"/>
        <v>1</v>
      </c>
      <c r="BX24" s="312">
        <f t="shared" si="47"/>
        <v>0</v>
      </c>
      <c r="BY24" s="293">
        <f t="shared" si="48"/>
        <v>-1</v>
      </c>
      <c r="BZ24" s="293" t="e">
        <f t="shared" si="49"/>
        <v>#VALUE!</v>
      </c>
      <c r="CB24" s="293">
        <f t="shared" si="50"/>
        <v>0</v>
      </c>
      <c r="CC24" s="293">
        <f t="shared" si="51"/>
        <v>0</v>
      </c>
      <c r="CD24" s="293">
        <f t="shared" si="52"/>
        <v>1</v>
      </c>
      <c r="CE24" s="293">
        <f t="shared" si="53"/>
        <v>0</v>
      </c>
      <c r="CF24" s="293">
        <f t="shared" si="54"/>
        <v>0</v>
      </c>
      <c r="CG24" s="293">
        <f t="shared" si="55"/>
        <v>0</v>
      </c>
      <c r="CH24" s="293">
        <f t="shared" si="56"/>
        <v>0</v>
      </c>
      <c r="CI24" s="293">
        <f t="shared" si="57"/>
        <v>1</v>
      </c>
      <c r="CJ24" s="293">
        <f t="shared" si="58"/>
        <v>0</v>
      </c>
      <c r="CK24" s="293">
        <f t="shared" si="59"/>
        <v>0</v>
      </c>
      <c r="CL24" s="293">
        <f t="shared" si="60"/>
        <v>0</v>
      </c>
      <c r="CM24" s="293">
        <f t="shared" si="61"/>
        <v>0</v>
      </c>
      <c r="CN24" s="293">
        <f t="shared" si="62"/>
        <v>0</v>
      </c>
      <c r="CO24" s="293">
        <f t="shared" si="63"/>
        <v>0</v>
      </c>
      <c r="CP24" s="293">
        <f t="shared" si="64"/>
        <v>1</v>
      </c>
      <c r="CQ24" s="293">
        <f t="shared" si="65"/>
        <v>1</v>
      </c>
      <c r="CR24" s="293">
        <f t="shared" si="66"/>
        <v>0</v>
      </c>
      <c r="CS24" s="293">
        <f t="shared" si="67"/>
        <v>0</v>
      </c>
      <c r="CT24" s="293">
        <f t="shared" si="68"/>
        <v>0</v>
      </c>
      <c r="CU24" s="293" t="e">
        <f t="shared" si="2"/>
        <v>#DIV/0!</v>
      </c>
      <c r="CW24" s="293">
        <f t="shared" si="69"/>
        <v>0</v>
      </c>
      <c r="CX24" s="293">
        <f t="shared" si="70"/>
        <v>0</v>
      </c>
      <c r="CY24" s="293">
        <f t="shared" si="71"/>
        <v>6</v>
      </c>
      <c r="CZ24" s="293">
        <f t="shared" si="72"/>
        <v>0</v>
      </c>
      <c r="DA24" s="293">
        <f t="shared" si="73"/>
        <v>0</v>
      </c>
      <c r="DB24" s="293">
        <f t="shared" si="74"/>
        <v>0</v>
      </c>
      <c r="DC24" s="293">
        <f t="shared" si="75"/>
        <v>0</v>
      </c>
      <c r="DD24" s="293">
        <f t="shared" si="76"/>
        <v>2</v>
      </c>
      <c r="DE24" s="293">
        <f t="shared" si="77"/>
        <v>0</v>
      </c>
      <c r="DF24" s="293">
        <f t="shared" si="78"/>
        <v>0</v>
      </c>
      <c r="DG24" s="293">
        <f t="shared" si="79"/>
        <v>0</v>
      </c>
      <c r="DH24" s="293">
        <f t="shared" si="80"/>
        <v>0</v>
      </c>
      <c r="DI24" s="293">
        <f t="shared" si="81"/>
        <v>0</v>
      </c>
      <c r="DJ24" s="293">
        <f t="shared" si="82"/>
        <v>0</v>
      </c>
      <c r="DK24" s="293">
        <f t="shared" si="83"/>
        <v>6</v>
      </c>
      <c r="DL24" s="293">
        <f t="shared" si="84"/>
        <v>2</v>
      </c>
      <c r="DM24" s="293">
        <f t="shared" si="85"/>
        <v>0</v>
      </c>
      <c r="DN24" s="293">
        <f t="shared" si="86"/>
        <v>0</v>
      </c>
      <c r="DO24" s="293">
        <f t="shared" si="87"/>
        <v>0</v>
      </c>
      <c r="DP24" s="293" t="e">
        <f t="shared" si="4"/>
        <v>#DIV/0!</v>
      </c>
    </row>
    <row r="25" spans="1:120" s="185" customFormat="1" ht="12.75">
      <c r="A25" s="228" t="s">
        <v>167</v>
      </c>
      <c r="B25" s="206">
        <v>0.19977598148986622</v>
      </c>
      <c r="C25" s="206">
        <v>0.3940873429782186</v>
      </c>
      <c r="D25" s="206">
        <v>0.3030826597036702</v>
      </c>
      <c r="E25" s="206">
        <v>0.05859887175664396</v>
      </c>
      <c r="F25" s="301">
        <f t="shared" si="5"/>
        <v>-0.40585380230175383</v>
      </c>
      <c r="G25" s="206">
        <f t="shared" si="6"/>
        <v>0.40152423879739935</v>
      </c>
      <c r="H25" s="290"/>
      <c r="I25" s="185" t="b">
        <f t="shared" si="7"/>
        <v>1</v>
      </c>
      <c r="J25" s="291">
        <v>-0.40585380230175383</v>
      </c>
      <c r="K25" s="291">
        <v>0.40152423879739935</v>
      </c>
      <c r="L25" s="291">
        <v>0.37265857124779583</v>
      </c>
      <c r="M25" s="292" t="s">
        <v>5</v>
      </c>
      <c r="N25" s="112" t="s">
        <v>167</v>
      </c>
      <c r="O25" s="185">
        <v>1</v>
      </c>
      <c r="P25" s="290" t="s">
        <v>5</v>
      </c>
      <c r="Q25" s="291">
        <v>-0.3748718429479594</v>
      </c>
      <c r="R25" s="291">
        <v>0.00446641815466524</v>
      </c>
      <c r="S25" s="291">
        <v>0.19977598148986622</v>
      </c>
      <c r="T25" s="291">
        <v>0.007893707377757233</v>
      </c>
      <c r="U25" s="291">
        <v>0.3940873429782186</v>
      </c>
      <c r="V25" s="291">
        <v>0.006786919460741014</v>
      </c>
      <c r="W25" s="291">
        <v>0.3030826597036702</v>
      </c>
      <c r="X25" s="291">
        <v>0.006860169553788171</v>
      </c>
      <c r="Y25" s="291">
        <v>-0.11073340692076009</v>
      </c>
      <c r="Z25" s="291">
        <v>0.009709893707759586</v>
      </c>
      <c r="AA25" s="291">
        <v>-0.07269224558415445</v>
      </c>
      <c r="AB25" s="291">
        <v>0.005344466782467184</v>
      </c>
      <c r="AC25" s="291">
        <v>0.05859887175664396</v>
      </c>
      <c r="AD25" s="291">
        <v>0.004613559271331879</v>
      </c>
      <c r="AE25" s="291">
        <f t="shared" si="8"/>
        <v>-0.40585380230175383</v>
      </c>
      <c r="AF25" s="291">
        <v>0.00456342460722313</v>
      </c>
      <c r="AG25" s="291">
        <f t="shared" si="9"/>
        <v>-0.40152423879739935</v>
      </c>
      <c r="AH25" s="291">
        <v>0.00667936155602735</v>
      </c>
      <c r="AI25" s="291">
        <v>0.37265857124779583</v>
      </c>
      <c r="AJ25" s="291">
        <v>0.006489428822518521</v>
      </c>
      <c r="AK25" s="291"/>
      <c r="AL25" s="291">
        <f t="shared" si="10"/>
        <v>-0.11836116292598896</v>
      </c>
      <c r="AM25" s="291">
        <f t="shared" si="11"/>
        <v>0.003707571697215472</v>
      </c>
      <c r="AN25" s="291">
        <f t="shared" si="12"/>
        <v>-0.08032746752626342</v>
      </c>
      <c r="AO25" s="291">
        <f t="shared" si="13"/>
        <v>0.004139074671436388</v>
      </c>
      <c r="AP25" s="291">
        <f t="shared" si="14"/>
        <v>0.02210664676195805</v>
      </c>
      <c r="AQ25" s="291">
        <f t="shared" si="15"/>
        <v>0.0046751900998554165</v>
      </c>
      <c r="AR25" s="291">
        <f t="shared" si="16"/>
        <v>0.13825486249368493</v>
      </c>
      <c r="AS25" s="291">
        <f t="shared" si="17"/>
        <v>0.003138161615854471</v>
      </c>
      <c r="AT25" s="291">
        <f t="shared" si="18"/>
        <v>0.16054648841285069</v>
      </c>
      <c r="AU25" s="291">
        <f t="shared" si="19"/>
        <v>0.004276471634883873</v>
      </c>
      <c r="AV25" s="291">
        <f t="shared" si="20"/>
        <v>0.06652182511176134</v>
      </c>
      <c r="AW25" s="291">
        <f t="shared" si="21"/>
        <v>0.003606292120633346</v>
      </c>
      <c r="AX25" s="291">
        <f t="shared" si="22"/>
        <v>0.1320586827562767</v>
      </c>
      <c r="AY25" s="291">
        <f t="shared" si="23"/>
        <v>0.0038536915818288514</v>
      </c>
      <c r="AZ25" s="291">
        <f t="shared" si="24"/>
        <v>-0.06566372607549514</v>
      </c>
      <c r="BA25" s="291">
        <f t="shared" si="25"/>
        <v>0.004752024293825734</v>
      </c>
      <c r="BB25" s="291">
        <f t="shared" si="26"/>
        <v>-0.1413193662172794</v>
      </c>
      <c r="BC25" s="291">
        <f t="shared" si="27"/>
        <v>0.0035460537606790683</v>
      </c>
      <c r="BD25" s="291">
        <f t="shared" si="28"/>
        <v>0.2638970192745819</v>
      </c>
      <c r="BE25" s="291">
        <f t="shared" si="29"/>
        <v>0.0029338446414292913</v>
      </c>
      <c r="BF25" s="228" t="s">
        <v>167</v>
      </c>
      <c r="BG25" s="293">
        <f t="shared" si="30"/>
        <v>-1</v>
      </c>
      <c r="BH25" s="293">
        <f t="shared" si="31"/>
        <v>0</v>
      </c>
      <c r="BI25" s="293">
        <f t="shared" si="32"/>
        <v>1</v>
      </c>
      <c r="BJ25" s="293">
        <f t="shared" si="33"/>
        <v>0</v>
      </c>
      <c r="BK25" s="293">
        <f t="shared" si="34"/>
        <v>1</v>
      </c>
      <c r="BL25" s="293">
        <f t="shared" si="35"/>
        <v>0</v>
      </c>
      <c r="BM25" s="293">
        <f t="shared" si="36"/>
        <v>1</v>
      </c>
      <c r="BN25" s="293">
        <f t="shared" si="37"/>
        <v>0</v>
      </c>
      <c r="BO25" s="293">
        <f t="shared" si="38"/>
        <v>-1</v>
      </c>
      <c r="BP25" s="293">
        <f t="shared" si="39"/>
        <v>0</v>
      </c>
      <c r="BQ25" s="293">
        <f t="shared" si="40"/>
        <v>-1</v>
      </c>
      <c r="BR25" s="293">
        <f t="shared" si="41"/>
        <v>0</v>
      </c>
      <c r="BS25" s="293">
        <f t="shared" si="42"/>
        <v>-1</v>
      </c>
      <c r="BT25" s="293">
        <f t="shared" si="43"/>
        <v>0</v>
      </c>
      <c r="BU25" s="293">
        <f t="shared" si="44"/>
        <v>-1</v>
      </c>
      <c r="BV25" s="293">
        <f t="shared" si="45"/>
        <v>0</v>
      </c>
      <c r="BW25" s="312">
        <f t="shared" si="46"/>
        <v>-1</v>
      </c>
      <c r="BX25" s="312">
        <f t="shared" si="47"/>
        <v>0</v>
      </c>
      <c r="BY25" s="293">
        <f t="shared" si="48"/>
        <v>1</v>
      </c>
      <c r="BZ25" s="293" t="e">
        <f t="shared" si="49"/>
        <v>#VALUE!</v>
      </c>
      <c r="CB25" s="293">
        <f t="shared" si="50"/>
        <v>1</v>
      </c>
      <c r="CC25" s="293">
        <f t="shared" si="51"/>
        <v>0</v>
      </c>
      <c r="CD25" s="293">
        <f t="shared" si="52"/>
        <v>1</v>
      </c>
      <c r="CE25" s="293">
        <f t="shared" si="53"/>
        <v>0</v>
      </c>
      <c r="CF25" s="293">
        <f t="shared" si="54"/>
        <v>1</v>
      </c>
      <c r="CG25" s="293">
        <f t="shared" si="55"/>
        <v>0</v>
      </c>
      <c r="CH25" s="293">
        <f t="shared" si="56"/>
        <v>1</v>
      </c>
      <c r="CI25" s="293">
        <f t="shared" si="57"/>
        <v>0</v>
      </c>
      <c r="CJ25" s="293">
        <f t="shared" si="58"/>
        <v>1</v>
      </c>
      <c r="CK25" s="293">
        <f t="shared" si="59"/>
        <v>0</v>
      </c>
      <c r="CL25" s="293">
        <f t="shared" si="60"/>
        <v>1</v>
      </c>
      <c r="CM25" s="293">
        <f t="shared" si="61"/>
        <v>0</v>
      </c>
      <c r="CN25" s="293">
        <f t="shared" si="62"/>
        <v>1</v>
      </c>
      <c r="CO25" s="293">
        <f t="shared" si="63"/>
        <v>0</v>
      </c>
      <c r="CP25" s="293">
        <f t="shared" si="64"/>
        <v>1</v>
      </c>
      <c r="CQ25" s="293">
        <f t="shared" si="65"/>
        <v>0</v>
      </c>
      <c r="CR25" s="293">
        <f t="shared" si="66"/>
        <v>1</v>
      </c>
      <c r="CS25" s="293">
        <f t="shared" si="67"/>
        <v>0</v>
      </c>
      <c r="CT25" s="293">
        <f t="shared" si="68"/>
        <v>1</v>
      </c>
      <c r="CU25" s="293" t="e">
        <f t="shared" si="2"/>
        <v>#DIV/0!</v>
      </c>
      <c r="CW25" s="293">
        <f t="shared" si="69"/>
        <v>6</v>
      </c>
      <c r="CX25" s="293">
        <f t="shared" si="70"/>
        <v>0</v>
      </c>
      <c r="CY25" s="293">
        <f t="shared" si="71"/>
        <v>3</v>
      </c>
      <c r="CZ25" s="293">
        <f t="shared" si="72"/>
        <v>0</v>
      </c>
      <c r="DA25" s="293">
        <f t="shared" si="73"/>
        <v>3</v>
      </c>
      <c r="DB25" s="293">
        <f t="shared" si="74"/>
        <v>0</v>
      </c>
      <c r="DC25" s="293">
        <f t="shared" si="75"/>
        <v>3</v>
      </c>
      <c r="DD25" s="293">
        <f t="shared" si="76"/>
        <v>0</v>
      </c>
      <c r="DE25" s="293">
        <f t="shared" si="77"/>
        <v>6</v>
      </c>
      <c r="DF25" s="293">
        <f t="shared" si="78"/>
        <v>0</v>
      </c>
      <c r="DG25" s="293">
        <f t="shared" si="79"/>
        <v>6</v>
      </c>
      <c r="DH25" s="293">
        <f t="shared" si="80"/>
        <v>0</v>
      </c>
      <c r="DI25" s="293">
        <f t="shared" si="81"/>
        <v>1</v>
      </c>
      <c r="DJ25" s="293">
        <f t="shared" si="82"/>
        <v>0</v>
      </c>
      <c r="DK25" s="293">
        <f t="shared" si="83"/>
        <v>6</v>
      </c>
      <c r="DL25" s="293">
        <f t="shared" si="84"/>
        <v>0</v>
      </c>
      <c r="DM25" s="293">
        <f t="shared" si="85"/>
        <v>6</v>
      </c>
      <c r="DN25" s="293">
        <f t="shared" si="86"/>
        <v>0</v>
      </c>
      <c r="DO25" s="293">
        <f t="shared" si="87"/>
        <v>3</v>
      </c>
      <c r="DP25" s="293" t="e">
        <f t="shared" si="4"/>
        <v>#DIV/0!</v>
      </c>
    </row>
    <row r="26" spans="1:120" s="185" customFormat="1" ht="12.75">
      <c r="A26" s="228" t="s">
        <v>220</v>
      </c>
      <c r="B26" s="206">
        <v>0.12372431084709654</v>
      </c>
      <c r="C26" s="206">
        <v>-0.0987922783139443</v>
      </c>
      <c r="D26" s="206">
        <v>-0.07666925652636791</v>
      </c>
      <c r="E26" s="206">
        <v>0.16387977317535585</v>
      </c>
      <c r="F26" s="301">
        <f t="shared" si="5"/>
        <v>-0.03240969006577397</v>
      </c>
      <c r="G26" s="206">
        <f t="shared" si="6"/>
        <v>0.49356229361316634</v>
      </c>
      <c r="H26" s="290"/>
      <c r="I26" s="185" t="b">
        <f t="shared" si="7"/>
        <v>1</v>
      </c>
      <c r="J26" s="291">
        <v>-0.03240969006577397</v>
      </c>
      <c r="K26" s="291">
        <v>0.49356229361316634</v>
      </c>
      <c r="L26" s="291">
        <v>0.32114797387366156</v>
      </c>
      <c r="M26" s="292" t="s">
        <v>58</v>
      </c>
      <c r="N26" s="112" t="s">
        <v>220</v>
      </c>
      <c r="O26" s="185">
        <v>1</v>
      </c>
      <c r="P26" s="290" t="s">
        <v>58</v>
      </c>
      <c r="Q26" s="291">
        <v>-0.16472095018558455</v>
      </c>
      <c r="R26" s="291">
        <v>0.07478395585657995</v>
      </c>
      <c r="S26" s="291">
        <v>0.12372431084709654</v>
      </c>
      <c r="T26" s="291">
        <v>0.09591471206277846</v>
      </c>
      <c r="U26" s="291">
        <v>-0.0987922783139443</v>
      </c>
      <c r="V26" s="291">
        <v>0.12927254959149567</v>
      </c>
      <c r="W26" s="291">
        <v>-0.07666925652636791</v>
      </c>
      <c r="X26" s="291">
        <v>0.05853701312599215</v>
      </c>
      <c r="Y26" s="291">
        <v>0.3255155295202871</v>
      </c>
      <c r="Z26" s="291">
        <v>0.08856858046137525</v>
      </c>
      <c r="AA26" s="291">
        <v>-0.06991721158157055</v>
      </c>
      <c r="AB26" s="291">
        <v>0.09554424315173485</v>
      </c>
      <c r="AC26" s="291">
        <v>0.16387977317535585</v>
      </c>
      <c r="AD26" s="291">
        <v>0.09567128948953763</v>
      </c>
      <c r="AE26" s="291">
        <f t="shared" si="8"/>
        <v>-0.03240969006577397</v>
      </c>
      <c r="AF26" s="291">
        <v>0.13440941493777564</v>
      </c>
      <c r="AG26" s="291">
        <f t="shared" si="9"/>
        <v>-0.49356229361316634</v>
      </c>
      <c r="AH26" s="291">
        <v>0.08116305492650788</v>
      </c>
      <c r="AI26" s="291">
        <v>0.32114797387366156</v>
      </c>
      <c r="AJ26" s="291">
        <v>0.07060881377840374</v>
      </c>
      <c r="AK26" s="291"/>
      <c r="AL26" s="291">
        <f t="shared" si="10"/>
        <v>-0.12472937179757607</v>
      </c>
      <c r="AM26" s="291">
        <f t="shared" si="11"/>
        <v>0.0034526198443066898</v>
      </c>
      <c r="AN26" s="291">
        <f t="shared" si="12"/>
        <v>-0.0780228714461795</v>
      </c>
      <c r="AO26" s="291">
        <f t="shared" si="13"/>
        <v>0.003802983860293789</v>
      </c>
      <c r="AP26" s="291">
        <f t="shared" si="14"/>
        <v>0.03704239286172056</v>
      </c>
      <c r="AQ26" s="291">
        <f t="shared" si="15"/>
        <v>0.004181390997459061</v>
      </c>
      <c r="AR26" s="291">
        <f t="shared" si="16"/>
        <v>0.14976249631883762</v>
      </c>
      <c r="AS26" s="291">
        <f t="shared" si="17"/>
        <v>0.002965165350668111</v>
      </c>
      <c r="AT26" s="291">
        <f t="shared" si="18"/>
        <v>0.1473268236722129</v>
      </c>
      <c r="AU26" s="291">
        <f t="shared" si="19"/>
        <v>0.0039696400911438225</v>
      </c>
      <c r="AV26" s="291">
        <f t="shared" si="20"/>
        <v>0.06643773317228911</v>
      </c>
      <c r="AW26" s="291">
        <f t="shared" si="21"/>
        <v>0.0032854774926998243</v>
      </c>
      <c r="AX26" s="291">
        <f t="shared" si="22"/>
        <v>0.1288683524102551</v>
      </c>
      <c r="AY26" s="291">
        <f t="shared" si="23"/>
        <v>0.0035187180828558083</v>
      </c>
      <c r="AZ26" s="291">
        <f t="shared" si="24"/>
        <v>-0.0769802143250703</v>
      </c>
      <c r="BA26" s="291">
        <f t="shared" si="25"/>
        <v>0.004225026128397286</v>
      </c>
      <c r="BB26" s="291">
        <f t="shared" si="26"/>
        <v>-0.13853033425316524</v>
      </c>
      <c r="BC26" s="291">
        <f t="shared" si="27"/>
        <v>0.0032823353951078587</v>
      </c>
      <c r="BD26" s="291">
        <f t="shared" si="28"/>
        <v>0.26545794646773746</v>
      </c>
      <c r="BE26" s="291">
        <f t="shared" si="29"/>
        <v>0.002727133574733813</v>
      </c>
      <c r="BF26" s="228" t="s">
        <v>220</v>
      </c>
      <c r="BG26" s="293">
        <f t="shared" si="30"/>
        <v>0</v>
      </c>
      <c r="BH26" s="293">
        <f t="shared" si="31"/>
        <v>0</v>
      </c>
      <c r="BI26" s="293">
        <f t="shared" si="32"/>
        <v>1</v>
      </c>
      <c r="BJ26" s="293">
        <f t="shared" si="33"/>
        <v>0</v>
      </c>
      <c r="BK26" s="293">
        <f t="shared" si="34"/>
        <v>0</v>
      </c>
      <c r="BL26" s="293">
        <f t="shared" si="35"/>
        <v>0</v>
      </c>
      <c r="BM26" s="293">
        <f t="shared" si="36"/>
        <v>-1</v>
      </c>
      <c r="BN26" s="293">
        <f t="shared" si="37"/>
        <v>0</v>
      </c>
      <c r="BO26" s="293">
        <f t="shared" si="38"/>
        <v>1</v>
      </c>
      <c r="BP26" s="293">
        <f t="shared" si="39"/>
        <v>0</v>
      </c>
      <c r="BQ26" s="293">
        <f t="shared" si="40"/>
        <v>0</v>
      </c>
      <c r="BR26" s="293">
        <f t="shared" si="41"/>
        <v>0</v>
      </c>
      <c r="BS26" s="293">
        <f t="shared" si="42"/>
        <v>0</v>
      </c>
      <c r="BT26" s="293">
        <f t="shared" si="43"/>
        <v>0</v>
      </c>
      <c r="BU26" s="293">
        <f t="shared" si="44"/>
        <v>0</v>
      </c>
      <c r="BV26" s="293">
        <f t="shared" si="45"/>
        <v>0</v>
      </c>
      <c r="BW26" s="312">
        <f t="shared" si="46"/>
        <v>-1</v>
      </c>
      <c r="BX26" s="312">
        <f t="shared" si="47"/>
        <v>0</v>
      </c>
      <c r="BY26" s="293">
        <f t="shared" si="48"/>
        <v>0</v>
      </c>
      <c r="BZ26" s="293" t="e">
        <f t="shared" si="49"/>
        <v>#VALUE!</v>
      </c>
      <c r="CB26" s="293">
        <f t="shared" si="50"/>
        <v>1</v>
      </c>
      <c r="CC26" s="293">
        <f t="shared" si="51"/>
        <v>0</v>
      </c>
      <c r="CD26" s="293">
        <f t="shared" si="52"/>
        <v>0</v>
      </c>
      <c r="CE26" s="293">
        <f t="shared" si="53"/>
        <v>0</v>
      </c>
      <c r="CF26" s="293">
        <f t="shared" si="54"/>
        <v>0</v>
      </c>
      <c r="CG26" s="293">
        <f t="shared" si="55"/>
        <v>0</v>
      </c>
      <c r="CH26" s="293">
        <f t="shared" si="56"/>
        <v>0</v>
      </c>
      <c r="CI26" s="293">
        <f t="shared" si="57"/>
        <v>0</v>
      </c>
      <c r="CJ26" s="293">
        <f t="shared" si="58"/>
        <v>1</v>
      </c>
      <c r="CK26" s="293">
        <f t="shared" si="59"/>
        <v>0</v>
      </c>
      <c r="CL26" s="293">
        <f t="shared" si="60"/>
        <v>0</v>
      </c>
      <c r="CM26" s="293">
        <f t="shared" si="61"/>
        <v>0</v>
      </c>
      <c r="CN26" s="293">
        <f t="shared" si="62"/>
        <v>0</v>
      </c>
      <c r="CO26" s="293">
        <f t="shared" si="63"/>
        <v>1</v>
      </c>
      <c r="CP26" s="293">
        <f t="shared" si="64"/>
        <v>0</v>
      </c>
      <c r="CQ26" s="293">
        <f t="shared" si="65"/>
        <v>0</v>
      </c>
      <c r="CR26" s="293">
        <f t="shared" si="66"/>
        <v>1</v>
      </c>
      <c r="CS26" s="293">
        <f t="shared" si="67"/>
        <v>0</v>
      </c>
      <c r="CT26" s="293">
        <f t="shared" si="68"/>
        <v>1</v>
      </c>
      <c r="CU26" s="293" t="e">
        <f t="shared" si="2"/>
        <v>#DIV/0!</v>
      </c>
      <c r="CW26" s="293">
        <f t="shared" si="69"/>
        <v>5</v>
      </c>
      <c r="CX26" s="293">
        <f t="shared" si="70"/>
        <v>0</v>
      </c>
      <c r="CY26" s="293">
        <f t="shared" si="71"/>
        <v>0</v>
      </c>
      <c r="CZ26" s="293">
        <f t="shared" si="72"/>
        <v>0</v>
      </c>
      <c r="DA26" s="293">
        <f t="shared" si="73"/>
        <v>0</v>
      </c>
      <c r="DB26" s="293">
        <f t="shared" si="74"/>
        <v>0</v>
      </c>
      <c r="DC26" s="293">
        <f t="shared" si="75"/>
        <v>0</v>
      </c>
      <c r="DD26" s="293">
        <f t="shared" si="76"/>
        <v>0</v>
      </c>
      <c r="DE26" s="293">
        <f t="shared" si="77"/>
        <v>3</v>
      </c>
      <c r="DF26" s="293">
        <f t="shared" si="78"/>
        <v>0</v>
      </c>
      <c r="DG26" s="293">
        <f t="shared" si="79"/>
        <v>0</v>
      </c>
      <c r="DH26" s="293">
        <f t="shared" si="80"/>
        <v>0</v>
      </c>
      <c r="DI26" s="293">
        <f t="shared" si="81"/>
        <v>0</v>
      </c>
      <c r="DJ26" s="293">
        <f t="shared" si="82"/>
        <v>2</v>
      </c>
      <c r="DK26" s="293">
        <f t="shared" si="83"/>
        <v>0</v>
      </c>
      <c r="DL26" s="293">
        <f t="shared" si="84"/>
        <v>0</v>
      </c>
      <c r="DM26" s="293">
        <f t="shared" si="85"/>
        <v>6</v>
      </c>
      <c r="DN26" s="293">
        <f t="shared" si="86"/>
        <v>0</v>
      </c>
      <c r="DO26" s="293">
        <f t="shared" si="87"/>
        <v>2</v>
      </c>
      <c r="DP26" s="293" t="e">
        <f t="shared" si="4"/>
        <v>#DIV/0!</v>
      </c>
    </row>
    <row r="27" spans="1:120" s="185" customFormat="1" ht="12.75">
      <c r="A27" s="228" t="s">
        <v>194</v>
      </c>
      <c r="B27" s="206">
        <v>-0.0775274822876129</v>
      </c>
      <c r="C27" s="206">
        <v>-0.059039893474814295</v>
      </c>
      <c r="D27" s="206">
        <v>0.20082698131876003</v>
      </c>
      <c r="E27" s="206">
        <v>0.24675733436907196</v>
      </c>
      <c r="F27" s="301">
        <f t="shared" si="5"/>
        <v>0.08265632543802012</v>
      </c>
      <c r="G27" s="206">
        <f t="shared" si="6"/>
        <v>-0.20102988095664057</v>
      </c>
      <c r="H27" s="290"/>
      <c r="I27" s="185" t="b">
        <f t="shared" si="7"/>
        <v>1</v>
      </c>
      <c r="J27" s="291">
        <v>0.08265632543802012</v>
      </c>
      <c r="K27" s="291">
        <v>-0.20102988095664057</v>
      </c>
      <c r="L27" s="291">
        <v>0.26651240023975503</v>
      </c>
      <c r="M27" s="292" t="s">
        <v>32</v>
      </c>
      <c r="N27" s="111" t="s">
        <v>194</v>
      </c>
      <c r="O27" s="185">
        <v>1</v>
      </c>
      <c r="P27" s="290" t="s">
        <v>32</v>
      </c>
      <c r="Q27" s="291">
        <v>-0.06870448058114394</v>
      </c>
      <c r="R27" s="291">
        <v>0.07626979488267582</v>
      </c>
      <c r="S27" s="291">
        <v>-0.0775274822876129</v>
      </c>
      <c r="T27" s="291">
        <v>0.08232430565179535</v>
      </c>
      <c r="U27" s="291">
        <v>-0.059039893474814295</v>
      </c>
      <c r="V27" s="291">
        <v>0.12179132840332808</v>
      </c>
      <c r="W27" s="291">
        <v>0.20082698131876003</v>
      </c>
      <c r="X27" s="291">
        <v>0.05623975207559514</v>
      </c>
      <c r="Y27" s="291">
        <v>0.19444119976992458</v>
      </c>
      <c r="Z27" s="291">
        <v>0.06894838776309975</v>
      </c>
      <c r="AA27" s="291">
        <v>0.05124189134167229</v>
      </c>
      <c r="AB27" s="291">
        <v>0.05983713840056531</v>
      </c>
      <c r="AC27" s="291">
        <v>0.24675733436907196</v>
      </c>
      <c r="AD27" s="291">
        <v>0.072830306204456</v>
      </c>
      <c r="AE27" s="291">
        <f t="shared" si="8"/>
        <v>0.08265632543802012</v>
      </c>
      <c r="AF27" s="291">
        <v>0.07132435051011458</v>
      </c>
      <c r="AG27" s="291">
        <f t="shared" si="9"/>
        <v>0.20102988095664057</v>
      </c>
      <c r="AH27" s="291">
        <v>0.08126665730698159</v>
      </c>
      <c r="AI27" s="291">
        <v>0.26651240023975503</v>
      </c>
      <c r="AJ27" s="291">
        <v>0.061822050184622175</v>
      </c>
      <c r="AK27" s="291"/>
      <c r="AL27" s="291">
        <f t="shared" si="10"/>
        <v>-0.12763896178558942</v>
      </c>
      <c r="AM27" s="291">
        <f t="shared" si="11"/>
        <v>0.0034473305738779085</v>
      </c>
      <c r="AN27" s="291">
        <f t="shared" si="12"/>
        <v>-0.07192433226027921</v>
      </c>
      <c r="AO27" s="291">
        <f t="shared" si="13"/>
        <v>0.0038539472689218387</v>
      </c>
      <c r="AP27" s="291">
        <f t="shared" si="14"/>
        <v>0.03583777513932268</v>
      </c>
      <c r="AQ27" s="291">
        <f t="shared" si="15"/>
        <v>0.004210761377662959</v>
      </c>
      <c r="AR27" s="291">
        <f t="shared" si="16"/>
        <v>0.1413535194144398</v>
      </c>
      <c r="AS27" s="291">
        <f t="shared" si="17"/>
        <v>0.0029727516221274394</v>
      </c>
      <c r="AT27" s="291">
        <f t="shared" si="18"/>
        <v>0.15129877305858752</v>
      </c>
      <c r="AU27" s="291">
        <f t="shared" si="19"/>
        <v>0.004044913085917448</v>
      </c>
      <c r="AV27" s="291">
        <f t="shared" si="20"/>
        <v>0.06276624520491812</v>
      </c>
      <c r="AW27" s="291">
        <f t="shared" si="21"/>
        <v>0.0034106906266265116</v>
      </c>
      <c r="AX27" s="291">
        <f t="shared" si="22"/>
        <v>0.1263569111619607</v>
      </c>
      <c r="AY27" s="291">
        <f t="shared" si="23"/>
        <v>0.003601312267617006</v>
      </c>
      <c r="AZ27" s="291">
        <f t="shared" si="24"/>
        <v>-0.08046706327973072</v>
      </c>
      <c r="BA27" s="291">
        <f t="shared" si="25"/>
        <v>0.004477198294221295</v>
      </c>
      <c r="BB27" s="291">
        <f t="shared" si="26"/>
        <v>-0.1595785819674018</v>
      </c>
      <c r="BC27" s="291">
        <f t="shared" si="27"/>
        <v>0.003281975674458505</v>
      </c>
      <c r="BD27" s="291">
        <f t="shared" si="28"/>
        <v>0.26711356991118923</v>
      </c>
      <c r="BE27" s="291">
        <f t="shared" si="29"/>
        <v>0.0027550142936803163</v>
      </c>
      <c r="BF27" s="228" t="s">
        <v>194</v>
      </c>
      <c r="BG27" s="293">
        <f t="shared" si="30"/>
        <v>0</v>
      </c>
      <c r="BH27" s="293">
        <f t="shared" si="31"/>
        <v>0</v>
      </c>
      <c r="BI27" s="293">
        <f t="shared" si="32"/>
        <v>0</v>
      </c>
      <c r="BJ27" s="293">
        <f t="shared" si="33"/>
        <v>0</v>
      </c>
      <c r="BK27" s="293">
        <f t="shared" si="34"/>
        <v>0</v>
      </c>
      <c r="BL27" s="293">
        <f t="shared" si="35"/>
        <v>0</v>
      </c>
      <c r="BM27" s="293">
        <f t="shared" si="36"/>
        <v>0</v>
      </c>
      <c r="BN27" s="293">
        <f t="shared" si="37"/>
        <v>0</v>
      </c>
      <c r="BO27" s="293">
        <f t="shared" si="38"/>
        <v>0</v>
      </c>
      <c r="BP27" s="293">
        <f t="shared" si="39"/>
        <v>0</v>
      </c>
      <c r="BQ27" s="293">
        <f t="shared" si="40"/>
        <v>0</v>
      </c>
      <c r="BR27" s="293">
        <f t="shared" si="41"/>
        <v>0</v>
      </c>
      <c r="BS27" s="293">
        <f t="shared" si="42"/>
        <v>0</v>
      </c>
      <c r="BT27" s="293">
        <f t="shared" si="43"/>
        <v>0</v>
      </c>
      <c r="BU27" s="293">
        <f t="shared" si="44"/>
        <v>1</v>
      </c>
      <c r="BV27" s="293">
        <f t="shared" si="45"/>
        <v>0</v>
      </c>
      <c r="BW27" s="312">
        <f t="shared" si="46"/>
        <v>1</v>
      </c>
      <c r="BX27" s="312">
        <f t="shared" si="47"/>
        <v>0</v>
      </c>
      <c r="BY27" s="293">
        <f t="shared" si="48"/>
        <v>0</v>
      </c>
      <c r="BZ27" s="293" t="e">
        <f t="shared" si="49"/>
        <v>#VALUE!</v>
      </c>
      <c r="CB27" s="293">
        <f t="shared" si="50"/>
        <v>0</v>
      </c>
      <c r="CC27" s="293">
        <f t="shared" si="51"/>
        <v>0</v>
      </c>
      <c r="CD27" s="293">
        <f t="shared" si="52"/>
        <v>0</v>
      </c>
      <c r="CE27" s="293">
        <f t="shared" si="53"/>
        <v>0</v>
      </c>
      <c r="CF27" s="293">
        <f t="shared" si="54"/>
        <v>0</v>
      </c>
      <c r="CG27" s="293">
        <f t="shared" si="55"/>
        <v>0</v>
      </c>
      <c r="CH27" s="293">
        <f t="shared" si="56"/>
        <v>1</v>
      </c>
      <c r="CI27" s="293">
        <f t="shared" si="57"/>
        <v>0</v>
      </c>
      <c r="CJ27" s="293">
        <f t="shared" si="58"/>
        <v>1</v>
      </c>
      <c r="CK27" s="293">
        <f t="shared" si="59"/>
        <v>0</v>
      </c>
      <c r="CL27" s="293">
        <f t="shared" si="60"/>
        <v>0</v>
      </c>
      <c r="CM27" s="293">
        <f t="shared" si="61"/>
        <v>0</v>
      </c>
      <c r="CN27" s="293">
        <f t="shared" si="62"/>
        <v>1</v>
      </c>
      <c r="CO27" s="293">
        <f t="shared" si="63"/>
        <v>0</v>
      </c>
      <c r="CP27" s="293">
        <f t="shared" si="64"/>
        <v>0</v>
      </c>
      <c r="CQ27" s="293">
        <f t="shared" si="65"/>
        <v>0</v>
      </c>
      <c r="CR27" s="293">
        <f t="shared" si="66"/>
        <v>1</v>
      </c>
      <c r="CS27" s="293">
        <f t="shared" si="67"/>
        <v>0</v>
      </c>
      <c r="CT27" s="293">
        <f t="shared" si="68"/>
        <v>1</v>
      </c>
      <c r="CU27" s="293" t="e">
        <f t="shared" si="2"/>
        <v>#DIV/0!</v>
      </c>
      <c r="CW27" s="293">
        <f t="shared" si="69"/>
        <v>0</v>
      </c>
      <c r="CX27" s="293">
        <f t="shared" si="70"/>
        <v>0</v>
      </c>
      <c r="CY27" s="293">
        <f t="shared" si="71"/>
        <v>0</v>
      </c>
      <c r="CZ27" s="293">
        <f t="shared" si="72"/>
        <v>0</v>
      </c>
      <c r="DA27" s="293">
        <f t="shared" si="73"/>
        <v>0</v>
      </c>
      <c r="DB27" s="293">
        <f t="shared" si="74"/>
        <v>0</v>
      </c>
      <c r="DC27" s="293">
        <f t="shared" si="75"/>
        <v>2</v>
      </c>
      <c r="DD27" s="293">
        <f t="shared" si="76"/>
        <v>0</v>
      </c>
      <c r="DE27" s="293">
        <f t="shared" si="77"/>
        <v>2</v>
      </c>
      <c r="DF27" s="293">
        <f t="shared" si="78"/>
        <v>0</v>
      </c>
      <c r="DG27" s="293">
        <f t="shared" si="79"/>
        <v>0</v>
      </c>
      <c r="DH27" s="293">
        <f t="shared" si="80"/>
        <v>0</v>
      </c>
      <c r="DI27" s="293">
        <f t="shared" si="81"/>
        <v>2</v>
      </c>
      <c r="DJ27" s="293">
        <f t="shared" si="82"/>
        <v>0</v>
      </c>
      <c r="DK27" s="293">
        <f t="shared" si="83"/>
        <v>0</v>
      </c>
      <c r="DL27" s="293">
        <f t="shared" si="84"/>
        <v>0</v>
      </c>
      <c r="DM27" s="293">
        <f t="shared" si="85"/>
        <v>3</v>
      </c>
      <c r="DN27" s="293">
        <f t="shared" si="86"/>
        <v>0</v>
      </c>
      <c r="DO27" s="293">
        <f t="shared" si="87"/>
        <v>2</v>
      </c>
      <c r="DP27" s="293" t="e">
        <f t="shared" si="4"/>
        <v>#DIV/0!</v>
      </c>
    </row>
    <row r="28" spans="1:120" s="185" customFormat="1" ht="12.75">
      <c r="A28" s="228" t="s">
        <v>173</v>
      </c>
      <c r="B28" s="206">
        <v>-0.062469187844892464</v>
      </c>
      <c r="C28" s="206">
        <v>0.15672698054166784</v>
      </c>
      <c r="D28" s="206">
        <v>0.1262499078650046</v>
      </c>
      <c r="E28" s="206">
        <v>0.1512809324039996</v>
      </c>
      <c r="F28" s="301">
        <f t="shared" si="5"/>
        <v>-0.19178909954477896</v>
      </c>
      <c r="G28" s="206">
        <f t="shared" si="6"/>
        <v>0.4977866763762431</v>
      </c>
      <c r="H28" s="290"/>
      <c r="I28" s="185" t="b">
        <f t="shared" si="7"/>
        <v>1</v>
      </c>
      <c r="J28" s="291">
        <v>-0.19178909954477896</v>
      </c>
      <c r="K28" s="291">
        <v>0.4977866763762431</v>
      </c>
      <c r="L28" s="291">
        <v>0.21393576778659062</v>
      </c>
      <c r="M28" s="292" t="s">
        <v>11</v>
      </c>
      <c r="N28" s="112" t="s">
        <v>173</v>
      </c>
      <c r="O28" s="185">
        <v>1</v>
      </c>
      <c r="P28" s="290" t="s">
        <v>11</v>
      </c>
      <c r="Q28" s="291">
        <v>0.021589308587476003</v>
      </c>
      <c r="R28" s="291">
        <v>0.041112219445913596</v>
      </c>
      <c r="S28" s="291">
        <v>-0.062469187844892464</v>
      </c>
      <c r="T28" s="291">
        <v>0.0357610626608565</v>
      </c>
      <c r="U28" s="291">
        <v>0.15672698054166784</v>
      </c>
      <c r="V28" s="291">
        <v>0.04807818769804449</v>
      </c>
      <c r="W28" s="291">
        <v>0.1262499078650046</v>
      </c>
      <c r="X28" s="291">
        <v>0.04118364569242283</v>
      </c>
      <c r="Y28" s="291">
        <v>0.08816574007808627</v>
      </c>
      <c r="Z28" s="291">
        <v>0.03904874019641329</v>
      </c>
      <c r="AA28" s="291">
        <v>0.02744785252859334</v>
      </c>
      <c r="AB28" s="291">
        <v>0.03377007264354892</v>
      </c>
      <c r="AC28" s="291">
        <v>0.1512809324039996</v>
      </c>
      <c r="AD28" s="291">
        <v>0.03501941165003488</v>
      </c>
      <c r="AE28" s="291">
        <f t="shared" si="8"/>
        <v>-0.19178909954477896</v>
      </c>
      <c r="AF28" s="291">
        <v>0.04093064123397889</v>
      </c>
      <c r="AG28" s="291">
        <f t="shared" si="9"/>
        <v>-0.4977866763762431</v>
      </c>
      <c r="AH28" s="291">
        <v>0.03344724088581471</v>
      </c>
      <c r="AI28" s="291">
        <v>0.21393576778659062</v>
      </c>
      <c r="AJ28" s="291">
        <v>0.034666420821174465</v>
      </c>
      <c r="AK28" s="291"/>
      <c r="AL28" s="291">
        <f t="shared" si="10"/>
        <v>-0.13037513721494154</v>
      </c>
      <c r="AM28" s="291">
        <f t="shared" si="11"/>
        <v>0.003573571120983169</v>
      </c>
      <c r="AN28" s="291">
        <f t="shared" si="12"/>
        <v>-0.07238064421308892</v>
      </c>
      <c r="AO28" s="291">
        <f t="shared" si="13"/>
        <v>0.0040311293592623695</v>
      </c>
      <c r="AP28" s="291">
        <f t="shared" si="14"/>
        <v>0.029299385017611104</v>
      </c>
      <c r="AQ28" s="291">
        <f t="shared" si="15"/>
        <v>0.004505646309347818</v>
      </c>
      <c r="AR28" s="291">
        <f t="shared" si="16"/>
        <v>0.14361343073122024</v>
      </c>
      <c r="AS28" s="291">
        <f t="shared" si="17"/>
        <v>0.003022711495719379</v>
      </c>
      <c r="AT28" s="291">
        <f t="shared" si="18"/>
        <v>0.15451924153409777</v>
      </c>
      <c r="AU28" s="291">
        <f t="shared" si="19"/>
        <v>0.004160982894663861</v>
      </c>
      <c r="AV28" s="291">
        <f t="shared" si="20"/>
        <v>0.06348727668410233</v>
      </c>
      <c r="AW28" s="291">
        <f t="shared" si="21"/>
        <v>0.0035035779675270545</v>
      </c>
      <c r="AX28" s="291">
        <f t="shared" si="22"/>
        <v>0.1292501354639326</v>
      </c>
      <c r="AY28" s="291">
        <f t="shared" si="23"/>
        <v>0.003740144309492962</v>
      </c>
      <c r="AZ28" s="291">
        <f t="shared" si="24"/>
        <v>-0.07215053524994892</v>
      </c>
      <c r="BA28" s="291">
        <f t="shared" si="25"/>
        <v>0.004601301114929779</v>
      </c>
      <c r="BB28" s="291">
        <f t="shared" si="26"/>
        <v>-0.13840232265428412</v>
      </c>
      <c r="BC28" s="291">
        <f t="shared" si="27"/>
        <v>0.0034501060376253712</v>
      </c>
      <c r="BD28" s="291">
        <f t="shared" si="28"/>
        <v>0.2687068011976487</v>
      </c>
      <c r="BE28" s="291">
        <f t="shared" si="29"/>
        <v>0.0028420763588799048</v>
      </c>
      <c r="BF28" s="228" t="s">
        <v>173</v>
      </c>
      <c r="BG28" s="293">
        <f t="shared" si="30"/>
        <v>1</v>
      </c>
      <c r="BH28" s="293">
        <f t="shared" si="31"/>
        <v>0</v>
      </c>
      <c r="BI28" s="293">
        <f t="shared" si="32"/>
        <v>0</v>
      </c>
      <c r="BJ28" s="293">
        <f t="shared" si="33"/>
        <v>0</v>
      </c>
      <c r="BK28" s="293">
        <f t="shared" si="34"/>
        <v>1</v>
      </c>
      <c r="BL28" s="293">
        <f t="shared" si="35"/>
        <v>0</v>
      </c>
      <c r="BM28" s="293">
        <f t="shared" si="36"/>
        <v>0</v>
      </c>
      <c r="BN28" s="293">
        <f t="shared" si="37"/>
        <v>0</v>
      </c>
      <c r="BO28" s="293">
        <f t="shared" si="38"/>
        <v>0</v>
      </c>
      <c r="BP28" s="293">
        <f t="shared" si="39"/>
        <v>0</v>
      </c>
      <c r="BQ28" s="293">
        <f t="shared" si="40"/>
        <v>0</v>
      </c>
      <c r="BR28" s="293">
        <f t="shared" si="41"/>
        <v>0</v>
      </c>
      <c r="BS28" s="293">
        <f t="shared" si="42"/>
        <v>0</v>
      </c>
      <c r="BT28" s="293">
        <f t="shared" si="43"/>
        <v>0</v>
      </c>
      <c r="BU28" s="293">
        <f t="shared" si="44"/>
        <v>-1</v>
      </c>
      <c r="BV28" s="293">
        <f t="shared" si="45"/>
        <v>0</v>
      </c>
      <c r="BW28" s="312">
        <f t="shared" si="46"/>
        <v>-1</v>
      </c>
      <c r="BX28" s="312">
        <f t="shared" si="47"/>
        <v>0</v>
      </c>
      <c r="BY28" s="293">
        <f t="shared" si="48"/>
        <v>0</v>
      </c>
      <c r="BZ28" s="293" t="e">
        <f t="shared" si="49"/>
        <v>#VALUE!</v>
      </c>
      <c r="CB28" s="293">
        <f t="shared" si="50"/>
        <v>0</v>
      </c>
      <c r="CC28" s="293">
        <f t="shared" si="51"/>
        <v>0</v>
      </c>
      <c r="CD28" s="293">
        <f t="shared" si="52"/>
        <v>0</v>
      </c>
      <c r="CE28" s="293">
        <f t="shared" si="53"/>
        <v>0</v>
      </c>
      <c r="CF28" s="293">
        <f t="shared" si="54"/>
        <v>1</v>
      </c>
      <c r="CG28" s="293">
        <f t="shared" si="55"/>
        <v>0</v>
      </c>
      <c r="CH28" s="293">
        <f t="shared" si="56"/>
        <v>1</v>
      </c>
      <c r="CI28" s="293">
        <f t="shared" si="57"/>
        <v>0</v>
      </c>
      <c r="CJ28" s="293">
        <f t="shared" si="58"/>
        <v>1</v>
      </c>
      <c r="CK28" s="293">
        <f t="shared" si="59"/>
        <v>0</v>
      </c>
      <c r="CL28" s="293">
        <f t="shared" si="60"/>
        <v>0</v>
      </c>
      <c r="CM28" s="293">
        <f t="shared" si="61"/>
        <v>0</v>
      </c>
      <c r="CN28" s="293">
        <f t="shared" si="62"/>
        <v>1</v>
      </c>
      <c r="CO28" s="293">
        <f t="shared" si="63"/>
        <v>0</v>
      </c>
      <c r="CP28" s="293">
        <f t="shared" si="64"/>
        <v>1</v>
      </c>
      <c r="CQ28" s="293">
        <f t="shared" si="65"/>
        <v>0</v>
      </c>
      <c r="CR28" s="293">
        <f t="shared" si="66"/>
        <v>1</v>
      </c>
      <c r="CS28" s="293">
        <f t="shared" si="67"/>
        <v>0</v>
      </c>
      <c r="CT28" s="293">
        <f t="shared" si="68"/>
        <v>1</v>
      </c>
      <c r="CU28" s="293" t="e">
        <f t="shared" si="2"/>
        <v>#DIV/0!</v>
      </c>
      <c r="CW28" s="293">
        <f t="shared" si="69"/>
        <v>0</v>
      </c>
      <c r="CX28" s="293">
        <f t="shared" si="70"/>
        <v>0</v>
      </c>
      <c r="CY28" s="293">
        <f t="shared" si="71"/>
        <v>0</v>
      </c>
      <c r="CZ28" s="293">
        <f t="shared" si="72"/>
        <v>0</v>
      </c>
      <c r="DA28" s="293">
        <f t="shared" si="73"/>
        <v>3</v>
      </c>
      <c r="DB28" s="293">
        <f t="shared" si="74"/>
        <v>0</v>
      </c>
      <c r="DC28" s="293">
        <f t="shared" si="75"/>
        <v>2</v>
      </c>
      <c r="DD28" s="293">
        <f t="shared" si="76"/>
        <v>0</v>
      </c>
      <c r="DE28" s="293">
        <f t="shared" si="77"/>
        <v>2</v>
      </c>
      <c r="DF28" s="293">
        <f t="shared" si="78"/>
        <v>0</v>
      </c>
      <c r="DG28" s="293">
        <f t="shared" si="79"/>
        <v>0</v>
      </c>
      <c r="DH28" s="293">
        <f t="shared" si="80"/>
        <v>0</v>
      </c>
      <c r="DI28" s="293">
        <f t="shared" si="81"/>
        <v>2</v>
      </c>
      <c r="DJ28" s="293">
        <f t="shared" si="82"/>
        <v>0</v>
      </c>
      <c r="DK28" s="293">
        <f t="shared" si="83"/>
        <v>6</v>
      </c>
      <c r="DL28" s="293">
        <f t="shared" si="84"/>
        <v>0</v>
      </c>
      <c r="DM28" s="293">
        <f t="shared" si="85"/>
        <v>6</v>
      </c>
      <c r="DN28" s="293">
        <f t="shared" si="86"/>
        <v>0</v>
      </c>
      <c r="DO28" s="293">
        <f t="shared" si="87"/>
        <v>2</v>
      </c>
      <c r="DP28" s="293" t="e">
        <f t="shared" si="4"/>
        <v>#DIV/0!</v>
      </c>
    </row>
    <row r="29" spans="1:120" s="185" customFormat="1" ht="12.75">
      <c r="A29" s="228" t="s">
        <v>168</v>
      </c>
      <c r="B29" s="206">
        <v>-0.13959016075294178</v>
      </c>
      <c r="C29" s="206">
        <v>0.03744154773437166</v>
      </c>
      <c r="D29" s="206">
        <v>0.20410506624525293</v>
      </c>
      <c r="E29" s="206">
        <v>0.17405183364768995</v>
      </c>
      <c r="F29" s="301">
        <f t="shared" si="5"/>
        <v>-0.3356555467734071</v>
      </c>
      <c r="G29" s="206">
        <f t="shared" si="6"/>
        <v>0.37690247875044325</v>
      </c>
      <c r="H29" s="290"/>
      <c r="I29" s="185" t="b">
        <f t="shared" si="7"/>
        <v>1</v>
      </c>
      <c r="J29" s="291">
        <v>-0.3356555467734071</v>
      </c>
      <c r="K29" s="291">
        <v>0.37690247875044325</v>
      </c>
      <c r="L29" s="291">
        <v>0.5229908371520916</v>
      </c>
      <c r="M29" s="292" t="s">
        <v>6</v>
      </c>
      <c r="N29" s="112" t="s">
        <v>168</v>
      </c>
      <c r="O29" s="185">
        <v>1</v>
      </c>
      <c r="P29" s="290" t="s">
        <v>6</v>
      </c>
      <c r="Q29" s="291">
        <v>-0.03868552679902591</v>
      </c>
      <c r="R29" s="291">
        <v>0.06158936551870583</v>
      </c>
      <c r="S29" s="291">
        <v>-0.13959016075294178</v>
      </c>
      <c r="T29" s="291">
        <v>0.058414796827924595</v>
      </c>
      <c r="U29" s="291">
        <v>0.03744154773437166</v>
      </c>
      <c r="V29" s="291">
        <v>0.037099178202602626</v>
      </c>
      <c r="W29" s="291">
        <v>0.20410506624525293</v>
      </c>
      <c r="X29" s="291">
        <v>0.045967074692536185</v>
      </c>
      <c r="Y29" s="291">
        <v>0.24233814774217968</v>
      </c>
      <c r="Z29" s="291">
        <v>0.05890276273143192</v>
      </c>
      <c r="AA29" s="291">
        <v>0.049051161643943055</v>
      </c>
      <c r="AB29" s="291">
        <v>0.07216370888605589</v>
      </c>
      <c r="AC29" s="291">
        <v>0.17405183364768995</v>
      </c>
      <c r="AD29" s="291">
        <v>0.06869657156188151</v>
      </c>
      <c r="AE29" s="291">
        <f t="shared" si="8"/>
        <v>-0.3356555467734071</v>
      </c>
      <c r="AF29" s="291">
        <v>0.04301051105778628</v>
      </c>
      <c r="AG29" s="291">
        <f t="shared" si="9"/>
        <v>-0.37690247875044325</v>
      </c>
      <c r="AH29" s="291">
        <v>0.04102710338068825</v>
      </c>
      <c r="AI29" s="291">
        <v>0.5229908371520916</v>
      </c>
      <c r="AJ29" s="291">
        <v>0.036604348333470156</v>
      </c>
      <c r="AK29" s="291"/>
      <c r="AL29" s="291">
        <f t="shared" si="10"/>
        <v>-0.12854862705171421</v>
      </c>
      <c r="AM29" s="291">
        <f t="shared" si="11"/>
        <v>0.0034997676469531403</v>
      </c>
      <c r="AN29" s="291">
        <f t="shared" si="12"/>
        <v>-0.07004364503405713</v>
      </c>
      <c r="AO29" s="291">
        <f t="shared" si="13"/>
        <v>0.003944430172651839</v>
      </c>
      <c r="AP29" s="291">
        <f t="shared" si="14"/>
        <v>0.03291409510268068</v>
      </c>
      <c r="AQ29" s="291">
        <f t="shared" si="15"/>
        <v>0.004550421012245855</v>
      </c>
      <c r="AR29" s="291">
        <f t="shared" si="16"/>
        <v>0.14125418350757638</v>
      </c>
      <c r="AS29" s="291">
        <f t="shared" si="17"/>
        <v>0.003006793776071952</v>
      </c>
      <c r="AT29" s="291">
        <f t="shared" si="18"/>
        <v>0.14984735039276162</v>
      </c>
      <c r="AU29" s="291">
        <f t="shared" si="19"/>
        <v>0.004083726846874064</v>
      </c>
      <c r="AV29" s="291">
        <f t="shared" si="20"/>
        <v>0.06283263095333415</v>
      </c>
      <c r="AW29" s="291">
        <f t="shared" si="21"/>
        <v>0.0033672007287461943</v>
      </c>
      <c r="AX29" s="291">
        <f t="shared" si="22"/>
        <v>0.12856010815351773</v>
      </c>
      <c r="AY29" s="291">
        <f t="shared" si="23"/>
        <v>0.003616362460625466</v>
      </c>
      <c r="AZ29" s="291">
        <f t="shared" si="24"/>
        <v>-0.06779094593999051</v>
      </c>
      <c r="BA29" s="291">
        <f t="shared" si="25"/>
        <v>0.0045927545670540635</v>
      </c>
      <c r="BB29" s="291">
        <f t="shared" si="26"/>
        <v>-0.14206548015809625</v>
      </c>
      <c r="BC29" s="291">
        <f t="shared" si="27"/>
        <v>0.003423175586951667</v>
      </c>
      <c r="BD29" s="291">
        <f t="shared" si="28"/>
        <v>0.25934149606536083</v>
      </c>
      <c r="BE29" s="291">
        <f t="shared" si="29"/>
        <v>0.002835818407424443</v>
      </c>
      <c r="BF29" s="228" t="s">
        <v>168</v>
      </c>
      <c r="BG29" s="293">
        <f t="shared" si="30"/>
        <v>0</v>
      </c>
      <c r="BH29" s="293">
        <f t="shared" si="31"/>
        <v>0</v>
      </c>
      <c r="BI29" s="293">
        <f t="shared" si="32"/>
        <v>0</v>
      </c>
      <c r="BJ29" s="293">
        <f t="shared" si="33"/>
        <v>0</v>
      </c>
      <c r="BK29" s="293">
        <f t="shared" si="34"/>
        <v>0</v>
      </c>
      <c r="BL29" s="293">
        <f t="shared" si="35"/>
        <v>0</v>
      </c>
      <c r="BM29" s="293">
        <f t="shared" si="36"/>
        <v>0</v>
      </c>
      <c r="BN29" s="293">
        <f t="shared" si="37"/>
        <v>0</v>
      </c>
      <c r="BO29" s="293">
        <f t="shared" si="38"/>
        <v>0</v>
      </c>
      <c r="BP29" s="293">
        <f t="shared" si="39"/>
        <v>0</v>
      </c>
      <c r="BQ29" s="293">
        <f t="shared" si="40"/>
        <v>0</v>
      </c>
      <c r="BR29" s="293">
        <f t="shared" si="41"/>
        <v>0</v>
      </c>
      <c r="BS29" s="293">
        <f t="shared" si="42"/>
        <v>0</v>
      </c>
      <c r="BT29" s="293">
        <f t="shared" si="43"/>
        <v>0</v>
      </c>
      <c r="BU29" s="293">
        <f t="shared" si="44"/>
        <v>-1</v>
      </c>
      <c r="BV29" s="293">
        <f t="shared" si="45"/>
        <v>0</v>
      </c>
      <c r="BW29" s="312">
        <f t="shared" si="46"/>
        <v>-1</v>
      </c>
      <c r="BX29" s="312">
        <f t="shared" si="47"/>
        <v>0</v>
      </c>
      <c r="BY29" s="293">
        <f t="shared" si="48"/>
        <v>1</v>
      </c>
      <c r="BZ29" s="293" t="e">
        <f t="shared" si="49"/>
        <v>#VALUE!</v>
      </c>
      <c r="CB29" s="293">
        <f t="shared" si="50"/>
        <v>0</v>
      </c>
      <c r="CC29" s="293">
        <f t="shared" si="51"/>
        <v>0</v>
      </c>
      <c r="CD29" s="293">
        <f t="shared" si="52"/>
        <v>1</v>
      </c>
      <c r="CE29" s="293">
        <f t="shared" si="53"/>
        <v>0</v>
      </c>
      <c r="CF29" s="293">
        <f t="shared" si="54"/>
        <v>0</v>
      </c>
      <c r="CG29" s="293">
        <f t="shared" si="55"/>
        <v>0</v>
      </c>
      <c r="CH29" s="293">
        <f t="shared" si="56"/>
        <v>1</v>
      </c>
      <c r="CI29" s="293">
        <f t="shared" si="57"/>
        <v>0</v>
      </c>
      <c r="CJ29" s="293">
        <f t="shared" si="58"/>
        <v>1</v>
      </c>
      <c r="CK29" s="293">
        <f t="shared" si="59"/>
        <v>0</v>
      </c>
      <c r="CL29" s="293">
        <f t="shared" si="60"/>
        <v>0</v>
      </c>
      <c r="CM29" s="293">
        <f t="shared" si="61"/>
        <v>0</v>
      </c>
      <c r="CN29" s="293">
        <f t="shared" si="62"/>
        <v>1</v>
      </c>
      <c r="CO29" s="293">
        <f t="shared" si="63"/>
        <v>0</v>
      </c>
      <c r="CP29" s="293">
        <f t="shared" si="64"/>
        <v>1</v>
      </c>
      <c r="CQ29" s="293">
        <f t="shared" si="65"/>
        <v>0</v>
      </c>
      <c r="CR29" s="293">
        <f t="shared" si="66"/>
        <v>1</v>
      </c>
      <c r="CS29" s="293">
        <f t="shared" si="67"/>
        <v>0</v>
      </c>
      <c r="CT29" s="293">
        <f t="shared" si="68"/>
        <v>1</v>
      </c>
      <c r="CU29" s="293" t="e">
        <f t="shared" si="2"/>
        <v>#DIV/0!</v>
      </c>
      <c r="CW29" s="293">
        <f t="shared" si="69"/>
        <v>0</v>
      </c>
      <c r="CX29" s="293">
        <f t="shared" si="70"/>
        <v>0</v>
      </c>
      <c r="CY29" s="293">
        <f t="shared" si="71"/>
        <v>5</v>
      </c>
      <c r="CZ29" s="293">
        <f t="shared" si="72"/>
        <v>0</v>
      </c>
      <c r="DA29" s="293">
        <f t="shared" si="73"/>
        <v>0</v>
      </c>
      <c r="DB29" s="293">
        <f t="shared" si="74"/>
        <v>0</v>
      </c>
      <c r="DC29" s="293">
        <f t="shared" si="75"/>
        <v>2</v>
      </c>
      <c r="DD29" s="293">
        <f t="shared" si="76"/>
        <v>0</v>
      </c>
      <c r="DE29" s="293">
        <f t="shared" si="77"/>
        <v>2</v>
      </c>
      <c r="DF29" s="293">
        <f t="shared" si="78"/>
        <v>0</v>
      </c>
      <c r="DG29" s="293">
        <f t="shared" si="79"/>
        <v>0</v>
      </c>
      <c r="DH29" s="293">
        <f t="shared" si="80"/>
        <v>0</v>
      </c>
      <c r="DI29" s="293">
        <f t="shared" si="81"/>
        <v>2</v>
      </c>
      <c r="DJ29" s="293">
        <f t="shared" si="82"/>
        <v>0</v>
      </c>
      <c r="DK29" s="293">
        <f t="shared" si="83"/>
        <v>6</v>
      </c>
      <c r="DL29" s="293">
        <f t="shared" si="84"/>
        <v>0</v>
      </c>
      <c r="DM29" s="293">
        <f t="shared" si="85"/>
        <v>6</v>
      </c>
      <c r="DN29" s="293">
        <f t="shared" si="86"/>
        <v>0</v>
      </c>
      <c r="DO29" s="293">
        <f t="shared" si="87"/>
        <v>3</v>
      </c>
      <c r="DP29" s="293" t="e">
        <f t="shared" si="4"/>
        <v>#DIV/0!</v>
      </c>
    </row>
    <row r="30" spans="1:120" s="185" customFormat="1" ht="12.75">
      <c r="A30" s="228" t="s">
        <v>212</v>
      </c>
      <c r="B30" s="206">
        <v>-0.14221160600231417</v>
      </c>
      <c r="C30" s="206">
        <v>0.0008178889137364549</v>
      </c>
      <c r="D30" s="206">
        <v>-0.03130594002939517</v>
      </c>
      <c r="E30" s="206">
        <v>-0.0413512296542447</v>
      </c>
      <c r="F30" s="301">
        <f t="shared" si="5"/>
        <v>-0.5277467430219239</v>
      </c>
      <c r="G30" s="206">
        <f t="shared" si="6"/>
        <v>0.30356012896042217</v>
      </c>
      <c r="H30" s="290"/>
      <c r="I30" s="185" t="b">
        <f t="shared" si="7"/>
        <v>1</v>
      </c>
      <c r="J30" s="291">
        <v>-0.5277467430219239</v>
      </c>
      <c r="K30" s="291">
        <v>0.30356012896042217</v>
      </c>
      <c r="L30" s="291">
        <v>0.27331194509240586</v>
      </c>
      <c r="M30" s="292" t="s">
        <v>50</v>
      </c>
      <c r="N30" s="112" t="s">
        <v>212</v>
      </c>
      <c r="O30" s="185">
        <v>1</v>
      </c>
      <c r="P30" s="290" t="s">
        <v>50</v>
      </c>
      <c r="Q30" s="291">
        <v>-0.019209062448725087</v>
      </c>
      <c r="R30" s="291">
        <v>0.08704107029533754</v>
      </c>
      <c r="S30" s="291">
        <v>-0.14221160600231417</v>
      </c>
      <c r="T30" s="291">
        <v>0.11487698587715331</v>
      </c>
      <c r="U30" s="291">
        <v>0.0008178889137364549</v>
      </c>
      <c r="V30" s="291">
        <v>0.14114969704390362</v>
      </c>
      <c r="W30" s="291">
        <v>-0.03130594002939517</v>
      </c>
      <c r="X30" s="291">
        <v>0.1152699723620262</v>
      </c>
      <c r="Y30" s="291">
        <v>0.06606191083937275</v>
      </c>
      <c r="Z30" s="291">
        <v>0.07810065988080023</v>
      </c>
      <c r="AA30" s="291">
        <v>0.19185246315284948</v>
      </c>
      <c r="AB30" s="291">
        <v>0.08738011639022797</v>
      </c>
      <c r="AC30" s="291">
        <v>-0.0413512296542447</v>
      </c>
      <c r="AD30" s="291">
        <v>0.0982339653703314</v>
      </c>
      <c r="AE30" s="291">
        <f t="shared" si="8"/>
        <v>-0.5277467430219239</v>
      </c>
      <c r="AF30" s="291">
        <v>0.12486782742775308</v>
      </c>
      <c r="AG30" s="291">
        <f t="shared" si="9"/>
        <v>-0.30356012896042217</v>
      </c>
      <c r="AH30" s="291">
        <v>0.11266783078478777</v>
      </c>
      <c r="AI30" s="291">
        <v>0.27331194509240586</v>
      </c>
      <c r="AJ30" s="291">
        <v>0.08802788433456905</v>
      </c>
      <c r="AK30" s="291"/>
      <c r="AL30" s="291">
        <f t="shared" si="10"/>
        <v>-0.12913882294111725</v>
      </c>
      <c r="AM30" s="291">
        <f t="shared" si="11"/>
        <v>0.0034091083626918628</v>
      </c>
      <c r="AN30" s="291">
        <f t="shared" si="12"/>
        <v>-0.06996420729922766</v>
      </c>
      <c r="AO30" s="291">
        <f t="shared" si="13"/>
        <v>0.0037324430175340556</v>
      </c>
      <c r="AP30" s="291">
        <f t="shared" si="14"/>
        <v>0.03402390294573023</v>
      </c>
      <c r="AQ30" s="291">
        <f t="shared" si="15"/>
        <v>0.004134973867653389</v>
      </c>
      <c r="AR30" s="291">
        <f t="shared" si="16"/>
        <v>0.1483878503643839</v>
      </c>
      <c r="AS30" s="291">
        <f t="shared" si="17"/>
        <v>0.002780890710927415</v>
      </c>
      <c r="AT30" s="291">
        <f t="shared" si="18"/>
        <v>0.1551890545413315</v>
      </c>
      <c r="AU30" s="291">
        <f t="shared" si="19"/>
        <v>0.004009712359958638</v>
      </c>
      <c r="AV30" s="291">
        <f t="shared" si="20"/>
        <v>0.058505318786397593</v>
      </c>
      <c r="AW30" s="291">
        <f t="shared" si="21"/>
        <v>0.0033138999271435576</v>
      </c>
      <c r="AX30" s="291">
        <f t="shared" si="22"/>
        <v>0.1350874737081218</v>
      </c>
      <c r="AY30" s="291">
        <f t="shared" si="23"/>
        <v>0.0035095110942957087</v>
      </c>
      <c r="AZ30" s="291">
        <f t="shared" si="24"/>
        <v>-0.06197000059912635</v>
      </c>
      <c r="BA30" s="291">
        <f t="shared" si="25"/>
        <v>0.004262697918003297</v>
      </c>
      <c r="BB30" s="291">
        <f t="shared" si="26"/>
        <v>-0.1442879756062787</v>
      </c>
      <c r="BC30" s="291">
        <f t="shared" si="27"/>
        <v>0.003173855240174918</v>
      </c>
      <c r="BD30" s="291">
        <f t="shared" si="28"/>
        <v>0.2669075230974725</v>
      </c>
      <c r="BE30" s="291">
        <f t="shared" si="29"/>
        <v>0.0026722814080468948</v>
      </c>
      <c r="BF30" s="228" t="s">
        <v>212</v>
      </c>
      <c r="BG30" s="293">
        <f t="shared" si="30"/>
        <v>0</v>
      </c>
      <c r="BH30" s="293">
        <f t="shared" si="31"/>
        <v>0</v>
      </c>
      <c r="BI30" s="293">
        <f t="shared" si="32"/>
        <v>0</v>
      </c>
      <c r="BJ30" s="293">
        <f t="shared" si="33"/>
        <v>1</v>
      </c>
      <c r="BK30" s="293">
        <f t="shared" si="34"/>
        <v>0</v>
      </c>
      <c r="BL30" s="293">
        <f t="shared" si="35"/>
        <v>0</v>
      </c>
      <c r="BM30" s="293">
        <f t="shared" si="36"/>
        <v>0</v>
      </c>
      <c r="BN30" s="293">
        <f t="shared" si="37"/>
        <v>0</v>
      </c>
      <c r="BO30" s="293">
        <f t="shared" si="38"/>
        <v>0</v>
      </c>
      <c r="BP30" s="293">
        <f t="shared" si="39"/>
        <v>0</v>
      </c>
      <c r="BQ30" s="293">
        <f t="shared" si="40"/>
        <v>0</v>
      </c>
      <c r="BR30" s="293">
        <f t="shared" si="41"/>
        <v>0</v>
      </c>
      <c r="BS30" s="293">
        <f t="shared" si="42"/>
        <v>0</v>
      </c>
      <c r="BT30" s="293">
        <f t="shared" si="43"/>
        <v>0</v>
      </c>
      <c r="BU30" s="293">
        <f t="shared" si="44"/>
        <v>-1</v>
      </c>
      <c r="BV30" s="293">
        <f t="shared" si="45"/>
        <v>0</v>
      </c>
      <c r="BW30" s="312">
        <f t="shared" si="46"/>
        <v>0</v>
      </c>
      <c r="BX30" s="312">
        <f t="shared" si="47"/>
        <v>0</v>
      </c>
      <c r="BY30" s="293">
        <f t="shared" si="48"/>
        <v>0</v>
      </c>
      <c r="BZ30" s="293" t="e">
        <f t="shared" si="49"/>
        <v>#VALUE!</v>
      </c>
      <c r="CB30" s="293">
        <f t="shared" si="50"/>
        <v>0</v>
      </c>
      <c r="CC30" s="293">
        <f t="shared" si="51"/>
        <v>0</v>
      </c>
      <c r="CD30" s="293">
        <f t="shared" si="52"/>
        <v>0</v>
      </c>
      <c r="CE30" s="293">
        <f t="shared" si="53"/>
        <v>1</v>
      </c>
      <c r="CF30" s="293">
        <f t="shared" si="54"/>
        <v>0</v>
      </c>
      <c r="CG30" s="293">
        <f t="shared" si="55"/>
        <v>1</v>
      </c>
      <c r="CH30" s="293">
        <f t="shared" si="56"/>
        <v>0</v>
      </c>
      <c r="CI30" s="293">
        <f t="shared" si="57"/>
        <v>0</v>
      </c>
      <c r="CJ30" s="293">
        <f t="shared" si="58"/>
        <v>0</v>
      </c>
      <c r="CK30" s="293">
        <f t="shared" si="59"/>
        <v>0</v>
      </c>
      <c r="CL30" s="293">
        <f t="shared" si="60"/>
        <v>1</v>
      </c>
      <c r="CM30" s="293">
        <f t="shared" si="61"/>
        <v>1</v>
      </c>
      <c r="CN30" s="293">
        <f t="shared" si="62"/>
        <v>0</v>
      </c>
      <c r="CO30" s="293">
        <f t="shared" si="63"/>
        <v>0</v>
      </c>
      <c r="CP30" s="293">
        <f t="shared" si="64"/>
        <v>1</v>
      </c>
      <c r="CQ30" s="293">
        <f t="shared" si="65"/>
        <v>0</v>
      </c>
      <c r="CR30" s="293">
        <f t="shared" si="66"/>
        <v>1</v>
      </c>
      <c r="CS30" s="293">
        <f t="shared" si="67"/>
        <v>0</v>
      </c>
      <c r="CT30" s="293">
        <f t="shared" si="68"/>
        <v>1</v>
      </c>
      <c r="CU30" s="293" t="e">
        <f t="shared" si="2"/>
        <v>#DIV/0!</v>
      </c>
      <c r="CW30" s="293">
        <f t="shared" si="69"/>
        <v>0</v>
      </c>
      <c r="CX30" s="293">
        <f t="shared" si="70"/>
        <v>0</v>
      </c>
      <c r="CY30" s="293">
        <f t="shared" si="71"/>
        <v>0</v>
      </c>
      <c r="CZ30" s="293">
        <f t="shared" si="72"/>
        <v>3</v>
      </c>
      <c r="DA30" s="293">
        <f t="shared" si="73"/>
        <v>0</v>
      </c>
      <c r="DB30" s="293">
        <f t="shared" si="74"/>
        <v>2</v>
      </c>
      <c r="DC30" s="293">
        <f t="shared" si="75"/>
        <v>0</v>
      </c>
      <c r="DD30" s="293">
        <f t="shared" si="76"/>
        <v>0</v>
      </c>
      <c r="DE30" s="293">
        <f t="shared" si="77"/>
        <v>0</v>
      </c>
      <c r="DF30" s="293">
        <f t="shared" si="78"/>
        <v>0</v>
      </c>
      <c r="DG30" s="293">
        <f t="shared" si="79"/>
        <v>2</v>
      </c>
      <c r="DH30" s="293">
        <f t="shared" si="80"/>
        <v>2</v>
      </c>
      <c r="DI30" s="293">
        <f t="shared" si="81"/>
        <v>0</v>
      </c>
      <c r="DJ30" s="293">
        <f t="shared" si="82"/>
        <v>0</v>
      </c>
      <c r="DK30" s="293">
        <f t="shared" si="83"/>
        <v>6</v>
      </c>
      <c r="DL30" s="293">
        <f t="shared" si="84"/>
        <v>0</v>
      </c>
      <c r="DM30" s="293">
        <f t="shared" si="85"/>
        <v>5</v>
      </c>
      <c r="DN30" s="293">
        <f t="shared" si="86"/>
        <v>0</v>
      </c>
      <c r="DO30" s="293">
        <f t="shared" si="87"/>
        <v>2</v>
      </c>
      <c r="DP30" s="293" t="e">
        <f t="shared" si="4"/>
        <v>#DIV/0!</v>
      </c>
    </row>
    <row r="31" spans="1:120" s="185" customFormat="1" ht="12.75">
      <c r="A31" s="228" t="s">
        <v>199</v>
      </c>
      <c r="B31" s="206">
        <v>-0.16257166519015548</v>
      </c>
      <c r="C31" s="206">
        <v>-0.010396011474630077</v>
      </c>
      <c r="D31" s="206">
        <v>0.39179873760477135</v>
      </c>
      <c r="E31" s="206">
        <v>0.1326793880917885</v>
      </c>
      <c r="F31" s="301">
        <f t="shared" si="5"/>
        <v>-0.13456992278753777</v>
      </c>
      <c r="G31" s="206">
        <f t="shared" si="6"/>
        <v>0.27556112802947247</v>
      </c>
      <c r="H31" s="290"/>
      <c r="I31" s="185" t="b">
        <f t="shared" si="7"/>
        <v>1</v>
      </c>
      <c r="J31" s="291">
        <v>-0.13456992278753777</v>
      </c>
      <c r="K31" s="291">
        <v>0.27556112802947247</v>
      </c>
      <c r="L31" s="291">
        <v>0.04907631081713249</v>
      </c>
      <c r="M31" s="292" t="s">
        <v>37</v>
      </c>
      <c r="N31" s="112" t="s">
        <v>199</v>
      </c>
      <c r="O31" s="185">
        <v>1</v>
      </c>
      <c r="P31" s="290" t="s">
        <v>37</v>
      </c>
      <c r="Q31" s="291">
        <v>-0.33309906265651523</v>
      </c>
      <c r="R31" s="291">
        <v>0.0025899495166021545</v>
      </c>
      <c r="S31" s="291">
        <v>-0.16257166519015548</v>
      </c>
      <c r="T31" s="291">
        <v>0.002819398463793808</v>
      </c>
      <c r="U31" s="291">
        <v>-0.010396011474630077</v>
      </c>
      <c r="V31" s="291">
        <v>0.003144303100242538</v>
      </c>
      <c r="W31" s="291">
        <v>0.39179873760477135</v>
      </c>
      <c r="X31" s="291">
        <v>0.0029252178339245153</v>
      </c>
      <c r="Y31" s="291">
        <v>0.014771180988902864</v>
      </c>
      <c r="Z31" s="291">
        <v>0.0019258991688156186</v>
      </c>
      <c r="AA31" s="291">
        <v>0.34846279864157503</v>
      </c>
      <c r="AB31" s="291">
        <v>0.0013966613391370526</v>
      </c>
      <c r="AC31" s="291">
        <v>0.1326793880917885</v>
      </c>
      <c r="AD31" s="291">
        <v>0.002669173013795569</v>
      </c>
      <c r="AE31" s="291">
        <f t="shared" si="8"/>
        <v>-0.13456992278753777</v>
      </c>
      <c r="AF31" s="291">
        <v>0.01108343868035919</v>
      </c>
      <c r="AG31" s="291">
        <f t="shared" si="9"/>
        <v>-0.27556112802947247</v>
      </c>
      <c r="AH31" s="291">
        <v>0.0022985384680842815</v>
      </c>
      <c r="AI31" s="291">
        <v>0.04907631081713249</v>
      </c>
      <c r="AJ31" s="291">
        <v>0.003585268135555555</v>
      </c>
      <c r="AK31" s="291"/>
      <c r="AL31" s="291">
        <f t="shared" si="10"/>
        <v>-0.1196270047530024</v>
      </c>
      <c r="AM31" s="291">
        <f t="shared" si="11"/>
        <v>0.0037144996494284906</v>
      </c>
      <c r="AN31" s="291">
        <f t="shared" si="12"/>
        <v>-0.06934723580868701</v>
      </c>
      <c r="AO31" s="291">
        <f t="shared" si="13"/>
        <v>0.00415888370451765</v>
      </c>
      <c r="AP31" s="291">
        <f t="shared" si="14"/>
        <v>0.03436371810901406</v>
      </c>
      <c r="AQ31" s="291">
        <f t="shared" si="15"/>
        <v>0.004690297145414269</v>
      </c>
      <c r="AR31" s="291">
        <f t="shared" si="16"/>
        <v>0.13556649649668187</v>
      </c>
      <c r="AS31" s="291">
        <f t="shared" si="17"/>
        <v>0.003151535423858575</v>
      </c>
      <c r="AT31" s="291">
        <f t="shared" si="18"/>
        <v>0.15674331908225486</v>
      </c>
      <c r="AU31" s="291">
        <f t="shared" si="19"/>
        <v>0.004307377714586259</v>
      </c>
      <c r="AV31" s="291">
        <f t="shared" si="20"/>
        <v>0.053759551044315</v>
      </c>
      <c r="AW31" s="291">
        <f t="shared" si="21"/>
        <v>0.0036206746282517106</v>
      </c>
      <c r="AX31" s="291">
        <f t="shared" si="22"/>
        <v>0.12981381862490868</v>
      </c>
      <c r="AY31" s="291">
        <f t="shared" si="23"/>
        <v>0.0038610104366091588</v>
      </c>
      <c r="AZ31" s="291">
        <f t="shared" si="24"/>
        <v>-0.07388444969713805</v>
      </c>
      <c r="BA31" s="291">
        <f t="shared" si="25"/>
        <v>0.004724823530145386</v>
      </c>
      <c r="BB31" s="291">
        <f t="shared" si="26"/>
        <v>-0.14513643017994385</v>
      </c>
      <c r="BC31" s="291">
        <f t="shared" si="27"/>
        <v>0.003561881841029079</v>
      </c>
      <c r="BD31" s="291">
        <f t="shared" si="28"/>
        <v>0.27370254231793534</v>
      </c>
      <c r="BE31" s="291">
        <f t="shared" si="29"/>
        <v>0.002943385949580117</v>
      </c>
      <c r="BF31" s="228" t="s">
        <v>199</v>
      </c>
      <c r="BG31" s="293">
        <f t="shared" si="30"/>
        <v>-1</v>
      </c>
      <c r="BH31" s="293">
        <f t="shared" si="31"/>
        <v>0</v>
      </c>
      <c r="BI31" s="293">
        <f t="shared" si="32"/>
        <v>-1</v>
      </c>
      <c r="BJ31" s="293">
        <f t="shared" si="33"/>
        <v>0</v>
      </c>
      <c r="BK31" s="293">
        <f t="shared" si="34"/>
        <v>-1</v>
      </c>
      <c r="BL31" s="293">
        <f t="shared" si="35"/>
        <v>0</v>
      </c>
      <c r="BM31" s="293">
        <f t="shared" si="36"/>
        <v>1</v>
      </c>
      <c r="BN31" s="293">
        <f t="shared" si="37"/>
        <v>0</v>
      </c>
      <c r="BO31" s="293">
        <f t="shared" si="38"/>
        <v>-1</v>
      </c>
      <c r="BP31" s="293">
        <f t="shared" si="39"/>
        <v>0</v>
      </c>
      <c r="BQ31" s="293">
        <f t="shared" si="40"/>
        <v>1</v>
      </c>
      <c r="BR31" s="293">
        <f t="shared" si="41"/>
        <v>0</v>
      </c>
      <c r="BS31" s="293">
        <f t="shared" si="42"/>
        <v>0</v>
      </c>
      <c r="BT31" s="293">
        <f t="shared" si="43"/>
        <v>0</v>
      </c>
      <c r="BU31" s="293">
        <f t="shared" si="44"/>
        <v>-1</v>
      </c>
      <c r="BV31" s="293">
        <f t="shared" si="45"/>
        <v>0</v>
      </c>
      <c r="BW31" s="312">
        <f t="shared" si="46"/>
        <v>-1</v>
      </c>
      <c r="BX31" s="312">
        <f t="shared" si="47"/>
        <v>0</v>
      </c>
      <c r="BY31" s="293">
        <f t="shared" si="48"/>
        <v>-1</v>
      </c>
      <c r="BZ31" s="293" t="e">
        <f t="shared" si="49"/>
        <v>#VALUE!</v>
      </c>
      <c r="CB31" s="293">
        <f t="shared" si="50"/>
        <v>1</v>
      </c>
      <c r="CC31" s="293">
        <f t="shared" si="51"/>
        <v>0</v>
      </c>
      <c r="CD31" s="293">
        <f t="shared" si="52"/>
        <v>1</v>
      </c>
      <c r="CE31" s="293">
        <f t="shared" si="53"/>
        <v>0</v>
      </c>
      <c r="CF31" s="293">
        <f t="shared" si="54"/>
        <v>1</v>
      </c>
      <c r="CG31" s="293">
        <f t="shared" si="55"/>
        <v>0</v>
      </c>
      <c r="CH31" s="293">
        <f t="shared" si="56"/>
        <v>1</v>
      </c>
      <c r="CI31" s="293">
        <f t="shared" si="57"/>
        <v>0</v>
      </c>
      <c r="CJ31" s="293">
        <f t="shared" si="58"/>
        <v>1</v>
      </c>
      <c r="CK31" s="293">
        <f t="shared" si="59"/>
        <v>0</v>
      </c>
      <c r="CL31" s="293">
        <f t="shared" si="60"/>
        <v>1</v>
      </c>
      <c r="CM31" s="293">
        <f t="shared" si="61"/>
        <v>0</v>
      </c>
      <c r="CN31" s="293">
        <f t="shared" si="62"/>
        <v>1</v>
      </c>
      <c r="CO31" s="293">
        <f t="shared" si="63"/>
        <v>0</v>
      </c>
      <c r="CP31" s="293">
        <f t="shared" si="64"/>
        <v>1</v>
      </c>
      <c r="CQ31" s="293">
        <f t="shared" si="65"/>
        <v>0</v>
      </c>
      <c r="CR31" s="293">
        <f t="shared" si="66"/>
        <v>1</v>
      </c>
      <c r="CS31" s="293">
        <f t="shared" si="67"/>
        <v>0</v>
      </c>
      <c r="CT31" s="293">
        <f t="shared" si="68"/>
        <v>1</v>
      </c>
      <c r="CU31" s="293" t="e">
        <f t="shared" si="2"/>
        <v>#DIV/0!</v>
      </c>
      <c r="CW31" s="293">
        <f t="shared" si="69"/>
        <v>6</v>
      </c>
      <c r="CX31" s="293">
        <f t="shared" si="70"/>
        <v>0</v>
      </c>
      <c r="CY31" s="293">
        <f t="shared" si="71"/>
        <v>6</v>
      </c>
      <c r="CZ31" s="293">
        <f t="shared" si="72"/>
        <v>0</v>
      </c>
      <c r="DA31" s="293">
        <f t="shared" si="73"/>
        <v>6</v>
      </c>
      <c r="DB31" s="293">
        <f t="shared" si="74"/>
        <v>0</v>
      </c>
      <c r="DC31" s="293">
        <f t="shared" si="75"/>
        <v>3</v>
      </c>
      <c r="DD31" s="293">
        <f t="shared" si="76"/>
        <v>0</v>
      </c>
      <c r="DE31" s="293">
        <f t="shared" si="77"/>
        <v>1</v>
      </c>
      <c r="DF31" s="293">
        <f t="shared" si="78"/>
        <v>0</v>
      </c>
      <c r="DG31" s="293">
        <f t="shared" si="79"/>
        <v>3</v>
      </c>
      <c r="DH31" s="293">
        <f t="shared" si="80"/>
        <v>0</v>
      </c>
      <c r="DI31" s="293">
        <f t="shared" si="81"/>
        <v>2</v>
      </c>
      <c r="DJ31" s="293">
        <f t="shared" si="82"/>
        <v>0</v>
      </c>
      <c r="DK31" s="293">
        <f t="shared" si="83"/>
        <v>6</v>
      </c>
      <c r="DL31" s="293">
        <f t="shared" si="84"/>
        <v>0</v>
      </c>
      <c r="DM31" s="293">
        <f t="shared" si="85"/>
        <v>6</v>
      </c>
      <c r="DN31" s="293">
        <f t="shared" si="86"/>
        <v>0</v>
      </c>
      <c r="DO31" s="293">
        <f t="shared" si="87"/>
        <v>1</v>
      </c>
      <c r="DP31" s="293" t="e">
        <f t="shared" si="4"/>
        <v>#DIV/0!</v>
      </c>
    </row>
    <row r="32" spans="1:120" s="185" customFormat="1" ht="12.75">
      <c r="A32" s="228" t="s">
        <v>209</v>
      </c>
      <c r="B32" s="206">
        <v>-0.0918788424555477</v>
      </c>
      <c r="C32" s="206">
        <v>-0.1293735852624078</v>
      </c>
      <c r="D32" s="206">
        <v>-0.04491813901760259</v>
      </c>
      <c r="E32" s="206">
        <v>0.5922093456326076</v>
      </c>
      <c r="F32" s="301">
        <f t="shared" si="5"/>
        <v>0.1415521729539169</v>
      </c>
      <c r="G32" s="206">
        <f t="shared" si="6"/>
        <v>0.02711374864944097</v>
      </c>
      <c r="H32" s="290"/>
      <c r="I32" s="185" t="b">
        <f t="shared" si="7"/>
        <v>1</v>
      </c>
      <c r="J32" s="291">
        <v>0.1415521729539169</v>
      </c>
      <c r="K32" s="291">
        <v>0.02711374864944097</v>
      </c>
      <c r="L32" s="291">
        <v>0.2834171636691662</v>
      </c>
      <c r="M32" s="292" t="s">
        <v>47</v>
      </c>
      <c r="N32" s="112" t="s">
        <v>209</v>
      </c>
      <c r="O32" s="185">
        <v>1</v>
      </c>
      <c r="P32" s="290" t="s">
        <v>47</v>
      </c>
      <c r="Q32" s="291">
        <v>-0.2570958924363372</v>
      </c>
      <c r="R32" s="291">
        <v>0.03795257544687645</v>
      </c>
      <c r="S32" s="291">
        <v>-0.0918788424555477</v>
      </c>
      <c r="T32" s="291">
        <v>0.05015277801088296</v>
      </c>
      <c r="U32" s="291">
        <v>-0.1293735852624078</v>
      </c>
      <c r="V32" s="291">
        <v>0.059405436905000546</v>
      </c>
      <c r="W32" s="291">
        <v>-0.04491813901760259</v>
      </c>
      <c r="X32" s="291">
        <v>0.049161055576610345</v>
      </c>
      <c r="Y32" s="291">
        <v>0.4550599181163637</v>
      </c>
      <c r="Z32" s="291">
        <v>0.035148965897389875</v>
      </c>
      <c r="AA32" s="291">
        <v>0.25671597456600936</v>
      </c>
      <c r="AB32" s="291">
        <v>0.0497065578018532</v>
      </c>
      <c r="AC32" s="291">
        <v>0.5922093456326076</v>
      </c>
      <c r="AD32" s="291">
        <v>0.02641244413108624</v>
      </c>
      <c r="AE32" s="291">
        <f t="shared" si="8"/>
        <v>0.1415521729539169</v>
      </c>
      <c r="AF32" s="291">
        <v>0.05273374644180454</v>
      </c>
      <c r="AG32" s="291">
        <f t="shared" si="9"/>
        <v>-0.02711374864944097</v>
      </c>
      <c r="AH32" s="291">
        <v>0.027039489575409806</v>
      </c>
      <c r="AI32" s="291">
        <v>0.2834171636691662</v>
      </c>
      <c r="AJ32" s="291">
        <v>0.025009637429982086</v>
      </c>
      <c r="AK32" s="291"/>
      <c r="AL32" s="291">
        <f t="shared" si="10"/>
        <v>-0.12193013112331084</v>
      </c>
      <c r="AM32" s="291">
        <f t="shared" si="11"/>
        <v>0.003585027650611051</v>
      </c>
      <c r="AN32" s="291">
        <f t="shared" si="12"/>
        <v>-0.07148944255822058</v>
      </c>
      <c r="AO32" s="291">
        <f t="shared" si="13"/>
        <v>0.003975940951981943</v>
      </c>
      <c r="AP32" s="291">
        <f t="shared" si="14"/>
        <v>0.037969099132886125</v>
      </c>
      <c r="AQ32" s="291">
        <f t="shared" si="15"/>
        <v>0.004459683430755872</v>
      </c>
      <c r="AR32" s="291">
        <f t="shared" si="16"/>
        <v>0.14880034124281444</v>
      </c>
      <c r="AS32" s="291">
        <f t="shared" si="17"/>
        <v>0.0029961886280089707</v>
      </c>
      <c r="AT32" s="291">
        <f t="shared" si="18"/>
        <v>0.14340123613899847</v>
      </c>
      <c r="AU32" s="291">
        <f t="shared" si="19"/>
        <v>0.004176242774977923</v>
      </c>
      <c r="AV32" s="291">
        <f t="shared" si="20"/>
        <v>0.05653975783448365</v>
      </c>
      <c r="AW32" s="291">
        <f t="shared" si="21"/>
        <v>0.003446641670046381</v>
      </c>
      <c r="AX32" s="291">
        <f t="shared" si="22"/>
        <v>0.11588866839639901</v>
      </c>
      <c r="AY32" s="291">
        <f t="shared" si="23"/>
        <v>0.003772113783355322</v>
      </c>
      <c r="AZ32" s="291">
        <f t="shared" si="24"/>
        <v>-0.08225178593172759</v>
      </c>
      <c r="BA32" s="291">
        <f t="shared" si="25"/>
        <v>0.004552905482036644</v>
      </c>
      <c r="BB32" s="291">
        <f t="shared" si="26"/>
        <v>-0.1526651386460054</v>
      </c>
      <c r="BC32" s="291">
        <f t="shared" si="27"/>
        <v>0.0034729544051746797</v>
      </c>
      <c r="BD32" s="291">
        <f t="shared" si="28"/>
        <v>0.2666013043527222</v>
      </c>
      <c r="BE32" s="291">
        <f t="shared" si="29"/>
        <v>0.002873362840446435</v>
      </c>
      <c r="BF32" s="228" t="s">
        <v>209</v>
      </c>
      <c r="BG32" s="293">
        <f t="shared" si="30"/>
        <v>-1</v>
      </c>
      <c r="BH32" s="293">
        <f t="shared" si="31"/>
        <v>0</v>
      </c>
      <c r="BI32" s="293">
        <f t="shared" si="32"/>
        <v>0</v>
      </c>
      <c r="BJ32" s="293">
        <f t="shared" si="33"/>
        <v>0</v>
      </c>
      <c r="BK32" s="293">
        <f t="shared" si="34"/>
        <v>-1</v>
      </c>
      <c r="BL32" s="293">
        <f t="shared" si="35"/>
        <v>0</v>
      </c>
      <c r="BM32" s="293">
        <f t="shared" si="36"/>
        <v>-1</v>
      </c>
      <c r="BN32" s="293">
        <f t="shared" si="37"/>
        <v>0</v>
      </c>
      <c r="BO32" s="293">
        <f t="shared" si="38"/>
        <v>1</v>
      </c>
      <c r="BP32" s="293">
        <f t="shared" si="39"/>
        <v>0</v>
      </c>
      <c r="BQ32" s="293">
        <f t="shared" si="40"/>
        <v>1</v>
      </c>
      <c r="BR32" s="293">
        <f t="shared" si="41"/>
        <v>0</v>
      </c>
      <c r="BS32" s="293">
        <f t="shared" si="42"/>
        <v>1</v>
      </c>
      <c r="BT32" s="293">
        <f t="shared" si="43"/>
        <v>0</v>
      </c>
      <c r="BU32" s="293">
        <f t="shared" si="44"/>
        <v>1</v>
      </c>
      <c r="BV32" s="293">
        <f t="shared" si="45"/>
        <v>0</v>
      </c>
      <c r="BW32" s="312">
        <f t="shared" si="46"/>
        <v>1</v>
      </c>
      <c r="BX32" s="312">
        <f t="shared" si="47"/>
        <v>0</v>
      </c>
      <c r="BY32" s="293">
        <f t="shared" si="48"/>
        <v>0</v>
      </c>
      <c r="BZ32" s="293" t="e">
        <f t="shared" si="49"/>
        <v>#VALUE!</v>
      </c>
      <c r="CB32" s="293">
        <f t="shared" si="50"/>
        <v>1</v>
      </c>
      <c r="CC32" s="293">
        <f t="shared" si="51"/>
        <v>0</v>
      </c>
      <c r="CD32" s="293">
        <f t="shared" si="52"/>
        <v>0</v>
      </c>
      <c r="CE32" s="293">
        <f t="shared" si="53"/>
        <v>0</v>
      </c>
      <c r="CF32" s="293">
        <f t="shared" si="54"/>
        <v>1</v>
      </c>
      <c r="CG32" s="293">
        <f t="shared" si="55"/>
        <v>0</v>
      </c>
      <c r="CH32" s="293">
        <f t="shared" si="56"/>
        <v>0</v>
      </c>
      <c r="CI32" s="293">
        <f t="shared" si="57"/>
        <v>0</v>
      </c>
      <c r="CJ32" s="293">
        <f t="shared" si="58"/>
        <v>1</v>
      </c>
      <c r="CK32" s="293">
        <f t="shared" si="59"/>
        <v>0</v>
      </c>
      <c r="CL32" s="293">
        <f t="shared" si="60"/>
        <v>1</v>
      </c>
      <c r="CM32" s="293">
        <f t="shared" si="61"/>
        <v>0</v>
      </c>
      <c r="CN32" s="293">
        <f t="shared" si="62"/>
        <v>1</v>
      </c>
      <c r="CO32" s="293">
        <f t="shared" si="63"/>
        <v>0</v>
      </c>
      <c r="CP32" s="293">
        <f t="shared" si="64"/>
        <v>1</v>
      </c>
      <c r="CQ32" s="293">
        <f t="shared" si="65"/>
        <v>0</v>
      </c>
      <c r="CR32" s="293">
        <f t="shared" si="66"/>
        <v>0</v>
      </c>
      <c r="CS32" s="293">
        <f t="shared" si="67"/>
        <v>0</v>
      </c>
      <c r="CT32" s="293">
        <f t="shared" si="68"/>
        <v>1</v>
      </c>
      <c r="CU32" s="293" t="e">
        <f t="shared" si="2"/>
        <v>#DIV/0!</v>
      </c>
      <c r="CW32" s="293">
        <f t="shared" si="69"/>
        <v>6</v>
      </c>
      <c r="CX32" s="293">
        <f t="shared" si="70"/>
        <v>0</v>
      </c>
      <c r="CY32" s="293">
        <f t="shared" si="71"/>
        <v>0</v>
      </c>
      <c r="CZ32" s="293">
        <f t="shared" si="72"/>
        <v>0</v>
      </c>
      <c r="DA32" s="293">
        <f t="shared" si="73"/>
        <v>6</v>
      </c>
      <c r="DB32" s="293">
        <f t="shared" si="74"/>
        <v>0</v>
      </c>
      <c r="DC32" s="293">
        <f t="shared" si="75"/>
        <v>0</v>
      </c>
      <c r="DD32" s="293">
        <f t="shared" si="76"/>
        <v>0</v>
      </c>
      <c r="DE32" s="293">
        <f t="shared" si="77"/>
        <v>3</v>
      </c>
      <c r="DF32" s="293">
        <f t="shared" si="78"/>
        <v>0</v>
      </c>
      <c r="DG32" s="293">
        <f t="shared" si="79"/>
        <v>3</v>
      </c>
      <c r="DH32" s="293">
        <f t="shared" si="80"/>
        <v>0</v>
      </c>
      <c r="DI32" s="293">
        <f t="shared" si="81"/>
        <v>3</v>
      </c>
      <c r="DJ32" s="293">
        <f t="shared" si="82"/>
        <v>0</v>
      </c>
      <c r="DK32" s="293">
        <f t="shared" si="83"/>
        <v>3</v>
      </c>
      <c r="DL32" s="293">
        <f t="shared" si="84"/>
        <v>0</v>
      </c>
      <c r="DM32" s="293">
        <f t="shared" si="85"/>
        <v>0</v>
      </c>
      <c r="DN32" s="293">
        <f t="shared" si="86"/>
        <v>0</v>
      </c>
      <c r="DO32" s="293">
        <f t="shared" si="87"/>
        <v>2</v>
      </c>
      <c r="DP32" s="293" t="e">
        <f t="shared" si="4"/>
        <v>#DIV/0!</v>
      </c>
    </row>
    <row r="33" spans="1:120" s="185" customFormat="1" ht="12.75">
      <c r="A33" s="228" t="s">
        <v>179</v>
      </c>
      <c r="B33" s="206">
        <v>-0.3405017819427879</v>
      </c>
      <c r="C33" s="206">
        <v>-0.12409386190549397</v>
      </c>
      <c r="D33" s="206">
        <v>0.6178089696752987</v>
      </c>
      <c r="E33" s="206">
        <v>0.058336039237649066</v>
      </c>
      <c r="F33" s="301">
        <f t="shared" si="5"/>
        <v>-0.159013454709307</v>
      </c>
      <c r="G33" s="206">
        <f t="shared" si="6"/>
        <v>0.3762923711547641</v>
      </c>
      <c r="H33" s="290"/>
      <c r="I33" s="185" t="b">
        <f t="shared" si="7"/>
        <v>1</v>
      </c>
      <c r="J33" s="291">
        <v>-0.159013454709307</v>
      </c>
      <c r="K33" s="291">
        <v>0.3762923711547641</v>
      </c>
      <c r="L33" s="291">
        <v>0.418511355922039</v>
      </c>
      <c r="M33" s="292" t="s">
        <v>17</v>
      </c>
      <c r="N33" s="112" t="s">
        <v>179</v>
      </c>
      <c r="O33" s="185">
        <v>1</v>
      </c>
      <c r="P33" s="290" t="s">
        <v>17</v>
      </c>
      <c r="Q33" s="291">
        <v>0.052900907993699516</v>
      </c>
      <c r="R33" s="291">
        <v>0.10254771535688492</v>
      </c>
      <c r="S33" s="291">
        <v>-0.3405017819427879</v>
      </c>
      <c r="T33" s="291">
        <v>0.08297010034816407</v>
      </c>
      <c r="U33" s="291">
        <v>-0.12409386190549397</v>
      </c>
      <c r="V33" s="291">
        <v>0.05904800614795474</v>
      </c>
      <c r="W33" s="291">
        <v>0.6178089696752987</v>
      </c>
      <c r="X33" s="291">
        <v>0.05788009943213035</v>
      </c>
      <c r="Y33" s="291">
        <v>0.0103966899266019</v>
      </c>
      <c r="Z33" s="291">
        <v>0.08076278725338212</v>
      </c>
      <c r="AA33" s="291">
        <v>-0.02696020332126544</v>
      </c>
      <c r="AB33" s="291">
        <v>0.062028667989073034</v>
      </c>
      <c r="AC33" s="291">
        <v>0.058336039237649066</v>
      </c>
      <c r="AD33" s="291">
        <v>0.08536474550560191</v>
      </c>
      <c r="AE33" s="291">
        <f t="shared" si="8"/>
        <v>-0.159013454709307</v>
      </c>
      <c r="AF33" s="291">
        <v>0.09860864691209403</v>
      </c>
      <c r="AG33" s="291">
        <f t="shared" si="9"/>
        <v>-0.3762923711547641</v>
      </c>
      <c r="AH33" s="291">
        <v>0.10581030265772996</v>
      </c>
      <c r="AI33" s="291">
        <v>0.418511355922039</v>
      </c>
      <c r="AJ33" s="291">
        <v>0.052875165003508605</v>
      </c>
      <c r="AK33" s="291"/>
      <c r="AL33" s="291">
        <f t="shared" si="10"/>
        <v>-0.13132397356058467</v>
      </c>
      <c r="AM33" s="291">
        <f t="shared" si="11"/>
        <v>0.0033544567229996857</v>
      </c>
      <c r="AN33" s="291">
        <f t="shared" si="12"/>
        <v>-0.06395541408891027</v>
      </c>
      <c r="AO33" s="291">
        <f t="shared" si="13"/>
        <v>0.0038515178916888196</v>
      </c>
      <c r="AP33" s="291">
        <f t="shared" si="14"/>
        <v>0.037809107516009945</v>
      </c>
      <c r="AQ33" s="291">
        <f t="shared" si="15"/>
        <v>0.004461130186483446</v>
      </c>
      <c r="AR33" s="291">
        <f t="shared" si="16"/>
        <v>0.1287177015854538</v>
      </c>
      <c r="AS33" s="291">
        <f t="shared" si="17"/>
        <v>0.0029673336947768094</v>
      </c>
      <c r="AT33" s="291">
        <f t="shared" si="18"/>
        <v>0.15687587941747608</v>
      </c>
      <c r="AU33" s="291">
        <f t="shared" si="19"/>
        <v>0.003999502382817691</v>
      </c>
      <c r="AV33" s="291">
        <f t="shared" si="20"/>
        <v>0.06513600564924957</v>
      </c>
      <c r="AW33" s="291">
        <f t="shared" si="21"/>
        <v>0.003402938201827786</v>
      </c>
      <c r="AX33" s="291">
        <f t="shared" si="22"/>
        <v>0.13206664737806442</v>
      </c>
      <c r="AY33" s="291">
        <f t="shared" si="23"/>
        <v>0.003555868453718009</v>
      </c>
      <c r="AZ33" s="291">
        <f t="shared" si="24"/>
        <v>-0.0731437366085996</v>
      </c>
      <c r="BA33" s="291">
        <f t="shared" si="25"/>
        <v>0.004367236839806399</v>
      </c>
      <c r="BB33" s="291">
        <f t="shared" si="26"/>
        <v>-0.14208396826705622</v>
      </c>
      <c r="BC33" s="291">
        <f t="shared" si="27"/>
        <v>0.0031973125087108507</v>
      </c>
      <c r="BD33" s="291">
        <f t="shared" si="28"/>
        <v>0.26250754095112</v>
      </c>
      <c r="BE33" s="291">
        <f t="shared" si="29"/>
        <v>0.0027835487783603994</v>
      </c>
      <c r="BF33" s="228" t="s">
        <v>179</v>
      </c>
      <c r="BG33" s="293">
        <f t="shared" si="30"/>
        <v>0</v>
      </c>
      <c r="BH33" s="293">
        <f t="shared" si="31"/>
        <v>0</v>
      </c>
      <c r="BI33" s="293">
        <f t="shared" si="32"/>
        <v>-1</v>
      </c>
      <c r="BJ33" s="293">
        <f t="shared" si="33"/>
        <v>0</v>
      </c>
      <c r="BK33" s="293">
        <f t="shared" si="34"/>
        <v>-1</v>
      </c>
      <c r="BL33" s="293">
        <f t="shared" si="35"/>
        <v>0</v>
      </c>
      <c r="BM33" s="293">
        <f t="shared" si="36"/>
        <v>1</v>
      </c>
      <c r="BN33" s="293">
        <f t="shared" si="37"/>
        <v>0</v>
      </c>
      <c r="BO33" s="293">
        <f t="shared" si="38"/>
        <v>0</v>
      </c>
      <c r="BP33" s="293">
        <f t="shared" si="39"/>
        <v>0</v>
      </c>
      <c r="BQ33" s="293">
        <f t="shared" si="40"/>
        <v>0</v>
      </c>
      <c r="BR33" s="293">
        <f t="shared" si="41"/>
        <v>0</v>
      </c>
      <c r="BS33" s="293">
        <f t="shared" si="42"/>
        <v>0</v>
      </c>
      <c r="BT33" s="293">
        <f t="shared" si="43"/>
        <v>0</v>
      </c>
      <c r="BU33" s="293">
        <f t="shared" si="44"/>
        <v>0</v>
      </c>
      <c r="BV33" s="293">
        <f t="shared" si="45"/>
        <v>0</v>
      </c>
      <c r="BW33" s="312">
        <f t="shared" si="46"/>
        <v>-1</v>
      </c>
      <c r="BX33" s="312">
        <f t="shared" si="47"/>
        <v>0</v>
      </c>
      <c r="BY33" s="293">
        <f t="shared" si="48"/>
        <v>1</v>
      </c>
      <c r="BZ33" s="293" t="e">
        <f t="shared" si="49"/>
        <v>#VALUE!</v>
      </c>
      <c r="CB33" s="293">
        <f t="shared" si="50"/>
        <v>0</v>
      </c>
      <c r="CC33" s="293">
        <f t="shared" si="51"/>
        <v>0</v>
      </c>
      <c r="CD33" s="293">
        <f t="shared" si="52"/>
        <v>1</v>
      </c>
      <c r="CE33" s="293">
        <f t="shared" si="53"/>
        <v>0</v>
      </c>
      <c r="CF33" s="293">
        <f t="shared" si="54"/>
        <v>1</v>
      </c>
      <c r="CG33" s="293">
        <f t="shared" si="55"/>
        <v>0</v>
      </c>
      <c r="CH33" s="293">
        <f t="shared" si="56"/>
        <v>1</v>
      </c>
      <c r="CI33" s="293">
        <f t="shared" si="57"/>
        <v>1</v>
      </c>
      <c r="CJ33" s="293">
        <f t="shared" si="58"/>
        <v>0</v>
      </c>
      <c r="CK33" s="293">
        <f t="shared" si="59"/>
        <v>1</v>
      </c>
      <c r="CL33" s="293">
        <f t="shared" si="60"/>
        <v>0</v>
      </c>
      <c r="CM33" s="293">
        <f t="shared" si="61"/>
        <v>0</v>
      </c>
      <c r="CN33" s="293">
        <f t="shared" si="62"/>
        <v>0</v>
      </c>
      <c r="CO33" s="293">
        <f t="shared" si="63"/>
        <v>0</v>
      </c>
      <c r="CP33" s="293">
        <f t="shared" si="64"/>
        <v>0</v>
      </c>
      <c r="CQ33" s="293">
        <f t="shared" si="65"/>
        <v>0</v>
      </c>
      <c r="CR33" s="293">
        <f t="shared" si="66"/>
        <v>1</v>
      </c>
      <c r="CS33" s="293">
        <f t="shared" si="67"/>
        <v>0</v>
      </c>
      <c r="CT33" s="293">
        <f t="shared" si="68"/>
        <v>1</v>
      </c>
      <c r="CU33" s="293" t="e">
        <f t="shared" si="2"/>
        <v>#DIV/0!</v>
      </c>
      <c r="CW33" s="293">
        <f t="shared" si="69"/>
        <v>0</v>
      </c>
      <c r="CX33" s="293">
        <f t="shared" si="70"/>
        <v>0</v>
      </c>
      <c r="CY33" s="293">
        <f t="shared" si="71"/>
        <v>6</v>
      </c>
      <c r="CZ33" s="293">
        <f t="shared" si="72"/>
        <v>0</v>
      </c>
      <c r="DA33" s="293">
        <f t="shared" si="73"/>
        <v>6</v>
      </c>
      <c r="DB33" s="293">
        <f t="shared" si="74"/>
        <v>0</v>
      </c>
      <c r="DC33" s="293">
        <f t="shared" si="75"/>
        <v>3</v>
      </c>
      <c r="DD33" s="293">
        <f t="shared" si="76"/>
        <v>2</v>
      </c>
      <c r="DE33" s="293">
        <f t="shared" si="77"/>
        <v>0</v>
      </c>
      <c r="DF33" s="293">
        <f t="shared" si="78"/>
        <v>2</v>
      </c>
      <c r="DG33" s="293">
        <f t="shared" si="79"/>
        <v>0</v>
      </c>
      <c r="DH33" s="293">
        <f t="shared" si="80"/>
        <v>0</v>
      </c>
      <c r="DI33" s="293">
        <f t="shared" si="81"/>
        <v>0</v>
      </c>
      <c r="DJ33" s="293">
        <f t="shared" si="82"/>
        <v>0</v>
      </c>
      <c r="DK33" s="293">
        <f t="shared" si="83"/>
        <v>0</v>
      </c>
      <c r="DL33" s="293">
        <f t="shared" si="84"/>
        <v>0</v>
      </c>
      <c r="DM33" s="293">
        <f t="shared" si="85"/>
        <v>6</v>
      </c>
      <c r="DN33" s="293">
        <f t="shared" si="86"/>
        <v>0</v>
      </c>
      <c r="DO33" s="293">
        <f t="shared" si="87"/>
        <v>3</v>
      </c>
      <c r="DP33" s="293" t="e">
        <f t="shared" si="4"/>
        <v>#DIV/0!</v>
      </c>
    </row>
    <row r="34" spans="1:120" s="185" customFormat="1" ht="12.75">
      <c r="A34" s="228" t="s">
        <v>225</v>
      </c>
      <c r="B34" s="206">
        <v>-0.03997100246643428</v>
      </c>
      <c r="C34" s="206">
        <v>0.07694295191130451</v>
      </c>
      <c r="D34" s="206">
        <v>0.06595004867115398</v>
      </c>
      <c r="E34" s="206">
        <v>0.16002533268519245</v>
      </c>
      <c r="F34" s="301">
        <f t="shared" si="5"/>
        <v>-0.02213031254951502</v>
      </c>
      <c r="G34" s="206">
        <f t="shared" si="6"/>
        <v>0.10895373296718643</v>
      </c>
      <c r="H34" s="290"/>
      <c r="I34" s="185" t="b">
        <f t="shared" si="7"/>
        <v>1</v>
      </c>
      <c r="J34" s="291">
        <v>-0.02213031254951502</v>
      </c>
      <c r="K34" s="291">
        <v>0.10895373296718643</v>
      </c>
      <c r="L34" s="291">
        <v>0.3336229010258155</v>
      </c>
      <c r="M34" s="292" t="s">
        <v>63</v>
      </c>
      <c r="N34" s="112" t="s">
        <v>225</v>
      </c>
      <c r="O34" s="185">
        <v>1</v>
      </c>
      <c r="P34" s="290" t="s">
        <v>63</v>
      </c>
      <c r="Q34" s="291">
        <v>-0.1864822111488045</v>
      </c>
      <c r="R34" s="291">
        <v>0.067015211561392</v>
      </c>
      <c r="S34" s="291">
        <v>-0.03997100246643428</v>
      </c>
      <c r="T34" s="291">
        <v>0.0740229552247539</v>
      </c>
      <c r="U34" s="291">
        <v>0.07694295191130451</v>
      </c>
      <c r="V34" s="291">
        <v>0.04543096346685331</v>
      </c>
      <c r="W34" s="291">
        <v>0.06595004867115398</v>
      </c>
      <c r="X34" s="291">
        <v>0.07804330568778015</v>
      </c>
      <c r="Y34" s="291">
        <v>0.16633545318393037</v>
      </c>
      <c r="Z34" s="291">
        <v>0.06390903259824335</v>
      </c>
      <c r="AA34" s="291">
        <v>-0.012019438206212887</v>
      </c>
      <c r="AB34" s="291">
        <v>0.06825346065235227</v>
      </c>
      <c r="AC34" s="291">
        <v>0.16002533268519245</v>
      </c>
      <c r="AD34" s="291">
        <v>0.0626921078361955</v>
      </c>
      <c r="AE34" s="291">
        <f t="shared" si="8"/>
        <v>-0.02213031254951502</v>
      </c>
      <c r="AF34" s="291">
        <v>0.07882353490149623</v>
      </c>
      <c r="AG34" s="291">
        <f t="shared" si="9"/>
        <v>-0.10895373296718643</v>
      </c>
      <c r="AH34" s="291">
        <v>0.060015030410123266</v>
      </c>
      <c r="AI34" s="291">
        <v>0.3336229010258155</v>
      </c>
      <c r="AJ34" s="291">
        <v>0.033627269406975344</v>
      </c>
      <c r="AK34" s="291"/>
      <c r="AL34" s="291">
        <f t="shared" si="10"/>
        <v>-0.12406993964717544</v>
      </c>
      <c r="AM34" s="291">
        <f t="shared" si="11"/>
        <v>0.0034803409398015666</v>
      </c>
      <c r="AN34" s="291">
        <f t="shared" si="12"/>
        <v>-0.07306240740637554</v>
      </c>
      <c r="AO34" s="291">
        <f t="shared" si="13"/>
        <v>0.0038852438360349535</v>
      </c>
      <c r="AP34" s="291">
        <f t="shared" si="14"/>
        <v>0.031717082854894836</v>
      </c>
      <c r="AQ34" s="291">
        <f t="shared" si="15"/>
        <v>0.004516421991317078</v>
      </c>
      <c r="AR34" s="291">
        <f t="shared" si="16"/>
        <v>0.14544069919163996</v>
      </c>
      <c r="AS34" s="291">
        <f t="shared" si="17"/>
        <v>0.0029011400452342135</v>
      </c>
      <c r="AT34" s="291">
        <f t="shared" si="18"/>
        <v>0.15215046234907217</v>
      </c>
      <c r="AU34" s="291">
        <f t="shared" si="19"/>
        <v>0.004064360716469391</v>
      </c>
      <c r="AV34" s="291">
        <f t="shared" si="20"/>
        <v>0.06468325519121768</v>
      </c>
      <c r="AW34" s="291">
        <f t="shared" si="21"/>
        <v>0.003380966421635684</v>
      </c>
      <c r="AX34" s="291">
        <f t="shared" si="22"/>
        <v>0.12898515363722976</v>
      </c>
      <c r="AY34" s="291">
        <f t="shared" si="23"/>
        <v>0.003638279545077014</v>
      </c>
      <c r="AZ34" s="291">
        <f t="shared" si="24"/>
        <v>-0.07729171061344178</v>
      </c>
      <c r="BA34" s="291">
        <f t="shared" si="25"/>
        <v>0.00444683875720441</v>
      </c>
      <c r="BB34" s="291">
        <f t="shared" si="26"/>
        <v>-0.15018513912122525</v>
      </c>
      <c r="BC34" s="291">
        <f t="shared" si="27"/>
        <v>0.003356176727165266</v>
      </c>
      <c r="BD34" s="291">
        <f t="shared" si="28"/>
        <v>0.26507991837221767</v>
      </c>
      <c r="BE34" s="291">
        <f t="shared" si="29"/>
        <v>0.0028454348252499096</v>
      </c>
      <c r="BF34" s="228" t="s">
        <v>225</v>
      </c>
      <c r="BG34" s="293">
        <f t="shared" si="30"/>
        <v>0</v>
      </c>
      <c r="BH34" s="293">
        <f t="shared" si="31"/>
        <v>0</v>
      </c>
      <c r="BI34" s="293">
        <f t="shared" si="32"/>
        <v>0</v>
      </c>
      <c r="BJ34" s="293">
        <f t="shared" si="33"/>
        <v>0</v>
      </c>
      <c r="BK34" s="293">
        <f t="shared" si="34"/>
        <v>0</v>
      </c>
      <c r="BL34" s="293">
        <f t="shared" si="35"/>
        <v>0</v>
      </c>
      <c r="BM34" s="293">
        <f t="shared" si="36"/>
        <v>0</v>
      </c>
      <c r="BN34" s="293">
        <f t="shared" si="37"/>
        <v>0</v>
      </c>
      <c r="BO34" s="293">
        <f t="shared" si="38"/>
        <v>0</v>
      </c>
      <c r="BP34" s="293">
        <f t="shared" si="39"/>
        <v>0</v>
      </c>
      <c r="BQ34" s="293">
        <f t="shared" si="40"/>
        <v>0</v>
      </c>
      <c r="BR34" s="293">
        <f t="shared" si="41"/>
        <v>0</v>
      </c>
      <c r="BS34" s="293">
        <f t="shared" si="42"/>
        <v>0</v>
      </c>
      <c r="BT34" s="293">
        <f t="shared" si="43"/>
        <v>0</v>
      </c>
      <c r="BU34" s="293">
        <f t="shared" si="44"/>
        <v>0</v>
      </c>
      <c r="BV34" s="293">
        <f t="shared" si="45"/>
        <v>0</v>
      </c>
      <c r="BW34" s="312">
        <f t="shared" si="46"/>
        <v>0</v>
      </c>
      <c r="BX34" s="312">
        <f t="shared" si="47"/>
        <v>0</v>
      </c>
      <c r="BY34" s="293">
        <f t="shared" si="48"/>
        <v>1</v>
      </c>
      <c r="BZ34" s="293" t="e">
        <f t="shared" si="49"/>
        <v>#VALUE!</v>
      </c>
      <c r="CB34" s="293">
        <f t="shared" si="50"/>
        <v>1</v>
      </c>
      <c r="CC34" s="293">
        <f t="shared" si="51"/>
        <v>0</v>
      </c>
      <c r="CD34" s="293">
        <f t="shared" si="52"/>
        <v>0</v>
      </c>
      <c r="CE34" s="293">
        <f t="shared" si="53"/>
        <v>0</v>
      </c>
      <c r="CF34" s="293">
        <f t="shared" si="54"/>
        <v>0</v>
      </c>
      <c r="CG34" s="293">
        <f t="shared" si="55"/>
        <v>0</v>
      </c>
      <c r="CH34" s="293">
        <f t="shared" si="56"/>
        <v>0</v>
      </c>
      <c r="CI34" s="293">
        <f t="shared" si="57"/>
        <v>0</v>
      </c>
      <c r="CJ34" s="293">
        <f t="shared" si="58"/>
        <v>1</v>
      </c>
      <c r="CK34" s="293">
        <f t="shared" si="59"/>
        <v>1</v>
      </c>
      <c r="CL34" s="293">
        <f t="shared" si="60"/>
        <v>0</v>
      </c>
      <c r="CM34" s="293">
        <f t="shared" si="61"/>
        <v>0</v>
      </c>
      <c r="CN34" s="293">
        <f t="shared" si="62"/>
        <v>1</v>
      </c>
      <c r="CO34" s="293">
        <f t="shared" si="63"/>
        <v>1</v>
      </c>
      <c r="CP34" s="293">
        <f t="shared" si="64"/>
        <v>0</v>
      </c>
      <c r="CQ34" s="293">
        <f t="shared" si="65"/>
        <v>0</v>
      </c>
      <c r="CR34" s="293">
        <f t="shared" si="66"/>
        <v>0</v>
      </c>
      <c r="CS34" s="293">
        <f t="shared" si="67"/>
        <v>0</v>
      </c>
      <c r="CT34" s="293">
        <f t="shared" si="68"/>
        <v>1</v>
      </c>
      <c r="CU34" s="293" t="e">
        <f t="shared" si="2"/>
        <v>#DIV/0!</v>
      </c>
      <c r="CW34" s="293">
        <f t="shared" si="69"/>
        <v>5</v>
      </c>
      <c r="CX34" s="293">
        <f t="shared" si="70"/>
        <v>0</v>
      </c>
      <c r="CY34" s="293">
        <f t="shared" si="71"/>
        <v>0</v>
      </c>
      <c r="CZ34" s="293">
        <f t="shared" si="72"/>
        <v>0</v>
      </c>
      <c r="DA34" s="293">
        <f t="shared" si="73"/>
        <v>0</v>
      </c>
      <c r="DB34" s="293">
        <f t="shared" si="74"/>
        <v>0</v>
      </c>
      <c r="DC34" s="293">
        <f t="shared" si="75"/>
        <v>0</v>
      </c>
      <c r="DD34" s="293">
        <f t="shared" si="76"/>
        <v>0</v>
      </c>
      <c r="DE34" s="293">
        <f t="shared" si="77"/>
        <v>2</v>
      </c>
      <c r="DF34" s="293">
        <f t="shared" si="78"/>
        <v>2</v>
      </c>
      <c r="DG34" s="293">
        <f t="shared" si="79"/>
        <v>0</v>
      </c>
      <c r="DH34" s="293">
        <f t="shared" si="80"/>
        <v>0</v>
      </c>
      <c r="DI34" s="293">
        <f t="shared" si="81"/>
        <v>2</v>
      </c>
      <c r="DJ34" s="293">
        <f t="shared" si="82"/>
        <v>2</v>
      </c>
      <c r="DK34" s="293">
        <f t="shared" si="83"/>
        <v>0</v>
      </c>
      <c r="DL34" s="293">
        <f t="shared" si="84"/>
        <v>0</v>
      </c>
      <c r="DM34" s="293">
        <f t="shared" si="85"/>
        <v>0</v>
      </c>
      <c r="DN34" s="293">
        <f t="shared" si="86"/>
        <v>0</v>
      </c>
      <c r="DO34" s="293">
        <f t="shared" si="87"/>
        <v>3</v>
      </c>
      <c r="DP34" s="293" t="e">
        <f t="shared" si="4"/>
        <v>#DIV/0!</v>
      </c>
    </row>
    <row r="35" spans="1:120" s="185" customFormat="1" ht="12.75">
      <c r="A35" s="228" t="s">
        <v>174</v>
      </c>
      <c r="B35" s="206">
        <v>-0.047036808891453764</v>
      </c>
      <c r="C35" s="206">
        <v>0.037428779399959124</v>
      </c>
      <c r="D35" s="206">
        <v>0.1538364365812994</v>
      </c>
      <c r="E35" s="206">
        <v>0.13960082314775304</v>
      </c>
      <c r="F35" s="301">
        <f t="shared" si="5"/>
        <v>-0.022926360751035962</v>
      </c>
      <c r="G35" s="206">
        <f t="shared" si="6"/>
        <v>0.1875646143194725</v>
      </c>
      <c r="H35" s="290"/>
      <c r="I35" s="185" t="b">
        <f t="shared" si="7"/>
        <v>1</v>
      </c>
      <c r="J35" s="291">
        <v>-0.022926360751035962</v>
      </c>
      <c r="K35" s="291">
        <v>0.1875646143194725</v>
      </c>
      <c r="L35" s="291">
        <v>0.30365818997746236</v>
      </c>
      <c r="M35" s="292" t="s">
        <v>12</v>
      </c>
      <c r="N35" s="112" t="s">
        <v>174</v>
      </c>
      <c r="O35" s="185">
        <v>1</v>
      </c>
      <c r="P35" s="290" t="s">
        <v>12</v>
      </c>
      <c r="Q35" s="291">
        <v>-0.22579643122876686</v>
      </c>
      <c r="R35" s="291">
        <v>0.07343714551971789</v>
      </c>
      <c r="S35" s="291">
        <v>-0.047036808891453764</v>
      </c>
      <c r="T35" s="291">
        <v>0.0813167790770131</v>
      </c>
      <c r="U35" s="291">
        <v>0.037428779399959124</v>
      </c>
      <c r="V35" s="291">
        <v>0.06413143482892585</v>
      </c>
      <c r="W35" s="291">
        <v>0.1538364365812994</v>
      </c>
      <c r="X35" s="291">
        <v>0.050561609366408244</v>
      </c>
      <c r="Y35" s="291">
        <v>0.12214704136343534</v>
      </c>
      <c r="Z35" s="291">
        <v>0.07802434792584197</v>
      </c>
      <c r="AA35" s="291">
        <v>-0.029597831613783432</v>
      </c>
      <c r="AB35" s="291">
        <v>0.08457333700316402</v>
      </c>
      <c r="AC35" s="291">
        <v>0.13960082314775304</v>
      </c>
      <c r="AD35" s="291">
        <v>0.07657715228085077</v>
      </c>
      <c r="AE35" s="291">
        <f t="shared" si="8"/>
        <v>-0.022926360751035962</v>
      </c>
      <c r="AF35" s="291">
        <v>0.07611694435845973</v>
      </c>
      <c r="AG35" s="291">
        <f t="shared" si="9"/>
        <v>-0.1875646143194725</v>
      </c>
      <c r="AH35" s="291">
        <v>0.07919509101410332</v>
      </c>
      <c r="AI35" s="291">
        <v>0.30365818997746236</v>
      </c>
      <c r="AJ35" s="291">
        <v>0.059244369378369396</v>
      </c>
      <c r="AK35" s="291"/>
      <c r="AL35" s="291">
        <f t="shared" si="10"/>
        <v>-0.12287859964475234</v>
      </c>
      <c r="AM35" s="291">
        <f t="shared" si="11"/>
        <v>0.0034574177054688326</v>
      </c>
      <c r="AN35" s="291">
        <f t="shared" si="12"/>
        <v>-0.07284829206016283</v>
      </c>
      <c r="AO35" s="291">
        <f t="shared" si="13"/>
        <v>0.0038577389537436373</v>
      </c>
      <c r="AP35" s="291">
        <f t="shared" si="14"/>
        <v>0.032914482021905306</v>
      </c>
      <c r="AQ35" s="291">
        <f t="shared" si="15"/>
        <v>0.004440576291256953</v>
      </c>
      <c r="AR35" s="291">
        <f t="shared" si="16"/>
        <v>0.14277747531557497</v>
      </c>
      <c r="AS35" s="291">
        <f t="shared" si="17"/>
        <v>0.0029915442022469037</v>
      </c>
      <c r="AT35" s="291">
        <f t="shared" si="18"/>
        <v>0.15348950513151144</v>
      </c>
      <c r="AU35" s="291">
        <f t="shared" si="19"/>
        <v>0.004010005228803896</v>
      </c>
      <c r="AV35" s="291">
        <f t="shared" si="20"/>
        <v>0.06521593377932587</v>
      </c>
      <c r="AW35" s="291">
        <f t="shared" si="21"/>
        <v>0.003323699671431037</v>
      </c>
      <c r="AX35" s="291">
        <f t="shared" si="22"/>
        <v>0.1296040781686673</v>
      </c>
      <c r="AY35" s="291">
        <f t="shared" si="23"/>
        <v>0.003587697781266012</v>
      </c>
      <c r="AZ35" s="291">
        <f t="shared" si="24"/>
        <v>-0.0772675879406684</v>
      </c>
      <c r="BA35" s="291">
        <f t="shared" si="25"/>
        <v>0.004457784148756139</v>
      </c>
      <c r="BB35" s="291">
        <f t="shared" si="26"/>
        <v>-0.14780299120145898</v>
      </c>
      <c r="BC35" s="291">
        <f t="shared" si="27"/>
        <v>0.0032891721598414638</v>
      </c>
      <c r="BD35" s="291">
        <f t="shared" si="28"/>
        <v>0.2659879399191375</v>
      </c>
      <c r="BE35" s="291">
        <f t="shared" si="29"/>
        <v>0.0027632202680112094</v>
      </c>
      <c r="BF35" s="228" t="s">
        <v>174</v>
      </c>
      <c r="BG35" s="293">
        <f t="shared" si="30"/>
        <v>0</v>
      </c>
      <c r="BH35" s="293">
        <f t="shared" si="31"/>
        <v>0</v>
      </c>
      <c r="BI35" s="293">
        <f t="shared" si="32"/>
        <v>0</v>
      </c>
      <c r="BJ35" s="293">
        <f t="shared" si="33"/>
        <v>0</v>
      </c>
      <c r="BK35" s="293">
        <f t="shared" si="34"/>
        <v>0</v>
      </c>
      <c r="BL35" s="293">
        <f t="shared" si="35"/>
        <v>0</v>
      </c>
      <c r="BM35" s="293">
        <f t="shared" si="36"/>
        <v>0</v>
      </c>
      <c r="BN35" s="293">
        <f t="shared" si="37"/>
        <v>0</v>
      </c>
      <c r="BO35" s="293">
        <f t="shared" si="38"/>
        <v>0</v>
      </c>
      <c r="BP35" s="293">
        <f t="shared" si="39"/>
        <v>0</v>
      </c>
      <c r="BQ35" s="293">
        <f t="shared" si="40"/>
        <v>0</v>
      </c>
      <c r="BR35" s="293">
        <f t="shared" si="41"/>
        <v>0</v>
      </c>
      <c r="BS35" s="293">
        <f t="shared" si="42"/>
        <v>0</v>
      </c>
      <c r="BT35" s="293">
        <f t="shared" si="43"/>
        <v>0</v>
      </c>
      <c r="BU35" s="293">
        <f t="shared" si="44"/>
        <v>0</v>
      </c>
      <c r="BV35" s="293">
        <f t="shared" si="45"/>
        <v>0</v>
      </c>
      <c r="BW35" s="312">
        <f t="shared" si="46"/>
        <v>0</v>
      </c>
      <c r="BX35" s="312">
        <f t="shared" si="47"/>
        <v>0</v>
      </c>
      <c r="BY35" s="293">
        <f t="shared" si="48"/>
        <v>0</v>
      </c>
      <c r="BZ35" s="293" t="e">
        <f t="shared" si="49"/>
        <v>#VALUE!</v>
      </c>
      <c r="CB35" s="293">
        <f t="shared" si="50"/>
        <v>1</v>
      </c>
      <c r="CC35" s="293">
        <f t="shared" si="51"/>
        <v>0</v>
      </c>
      <c r="CD35" s="293">
        <f t="shared" si="52"/>
        <v>0</v>
      </c>
      <c r="CE35" s="293">
        <f t="shared" si="53"/>
        <v>1</v>
      </c>
      <c r="CF35" s="293">
        <f t="shared" si="54"/>
        <v>0</v>
      </c>
      <c r="CG35" s="293">
        <f t="shared" si="55"/>
        <v>0</v>
      </c>
      <c r="CH35" s="293">
        <f t="shared" si="56"/>
        <v>1</v>
      </c>
      <c r="CI35" s="293">
        <f t="shared" si="57"/>
        <v>0</v>
      </c>
      <c r="CJ35" s="293">
        <f t="shared" si="58"/>
        <v>0</v>
      </c>
      <c r="CK35" s="293">
        <f t="shared" si="59"/>
        <v>1</v>
      </c>
      <c r="CL35" s="293">
        <f t="shared" si="60"/>
        <v>0</v>
      </c>
      <c r="CM35" s="293">
        <f t="shared" si="61"/>
        <v>0</v>
      </c>
      <c r="CN35" s="293">
        <f t="shared" si="62"/>
        <v>0</v>
      </c>
      <c r="CO35" s="293">
        <f t="shared" si="63"/>
        <v>1</v>
      </c>
      <c r="CP35" s="293">
        <f t="shared" si="64"/>
        <v>0</v>
      </c>
      <c r="CQ35" s="293">
        <f t="shared" si="65"/>
        <v>0</v>
      </c>
      <c r="CR35" s="293">
        <f t="shared" si="66"/>
        <v>1</v>
      </c>
      <c r="CS35" s="293">
        <f t="shared" si="67"/>
        <v>0</v>
      </c>
      <c r="CT35" s="293">
        <f t="shared" si="68"/>
        <v>1</v>
      </c>
      <c r="CU35" s="293" t="e">
        <f t="shared" si="2"/>
        <v>#DIV/0!</v>
      </c>
      <c r="CW35" s="293">
        <f t="shared" si="69"/>
        <v>5</v>
      </c>
      <c r="CX35" s="293">
        <f t="shared" si="70"/>
        <v>0</v>
      </c>
      <c r="CY35" s="293">
        <f t="shared" si="71"/>
        <v>0</v>
      </c>
      <c r="CZ35" s="293">
        <f t="shared" si="72"/>
        <v>2</v>
      </c>
      <c r="DA35" s="293">
        <f t="shared" si="73"/>
        <v>0</v>
      </c>
      <c r="DB35" s="293">
        <f t="shared" si="74"/>
        <v>0</v>
      </c>
      <c r="DC35" s="293">
        <f t="shared" si="75"/>
        <v>2</v>
      </c>
      <c r="DD35" s="293">
        <f t="shared" si="76"/>
        <v>0</v>
      </c>
      <c r="DE35" s="293">
        <f t="shared" si="77"/>
        <v>0</v>
      </c>
      <c r="DF35" s="293">
        <f t="shared" si="78"/>
        <v>2</v>
      </c>
      <c r="DG35" s="293">
        <f t="shared" si="79"/>
        <v>0</v>
      </c>
      <c r="DH35" s="293">
        <f t="shared" si="80"/>
        <v>0</v>
      </c>
      <c r="DI35" s="293">
        <f t="shared" si="81"/>
        <v>0</v>
      </c>
      <c r="DJ35" s="293">
        <f t="shared" si="82"/>
        <v>2</v>
      </c>
      <c r="DK35" s="293">
        <f t="shared" si="83"/>
        <v>0</v>
      </c>
      <c r="DL35" s="293">
        <f t="shared" si="84"/>
        <v>0</v>
      </c>
      <c r="DM35" s="293">
        <f t="shared" si="85"/>
        <v>5</v>
      </c>
      <c r="DN35" s="293">
        <f t="shared" si="86"/>
        <v>0</v>
      </c>
      <c r="DO35" s="293">
        <f t="shared" si="87"/>
        <v>2</v>
      </c>
      <c r="DP35" s="293" t="e">
        <f t="shared" si="4"/>
        <v>#DIV/0!</v>
      </c>
    </row>
    <row r="36" spans="1:120" s="185" customFormat="1" ht="12.75">
      <c r="A36" s="228" t="s">
        <v>206</v>
      </c>
      <c r="B36" s="206">
        <v>-0.018195652892773834</v>
      </c>
      <c r="C36" s="206">
        <v>0.027422926666131914</v>
      </c>
      <c r="D36" s="206">
        <v>-0.04666368641837912</v>
      </c>
      <c r="E36" s="206">
        <v>0.05649019780499868</v>
      </c>
      <c r="F36" s="301">
        <f t="shared" si="5"/>
        <v>-0.1565898099700472</v>
      </c>
      <c r="G36" s="206">
        <f t="shared" si="6"/>
        <v>0.01410007608401932</v>
      </c>
      <c r="H36" s="290"/>
      <c r="I36" s="185" t="b">
        <f t="shared" si="7"/>
        <v>1</v>
      </c>
      <c r="J36" s="291">
        <v>-0.1565898099700472</v>
      </c>
      <c r="K36" s="291">
        <v>0.01410007608401932</v>
      </c>
      <c r="L36" s="291">
        <v>0.3255476178653879</v>
      </c>
      <c r="M36" s="292" t="s">
        <v>44</v>
      </c>
      <c r="N36" s="112" t="s">
        <v>206</v>
      </c>
      <c r="O36" s="185">
        <v>1</v>
      </c>
      <c r="P36" s="290" t="s">
        <v>44</v>
      </c>
      <c r="Q36" s="291">
        <v>-0.05221871719108179</v>
      </c>
      <c r="R36" s="291">
        <v>0.06138055967915376</v>
      </c>
      <c r="S36" s="291">
        <v>-0.018195652892773834</v>
      </c>
      <c r="T36" s="291">
        <v>0.06940802520436676</v>
      </c>
      <c r="U36" s="291">
        <v>0.027422926666131914</v>
      </c>
      <c r="V36" s="291">
        <v>0.04745873454196517</v>
      </c>
      <c r="W36" s="291">
        <v>-0.04666368641837912</v>
      </c>
      <c r="X36" s="291">
        <v>0.06390404343803473</v>
      </c>
      <c r="Y36" s="291">
        <v>0.196209630857783</v>
      </c>
      <c r="Z36" s="291">
        <v>0.10553691795929449</v>
      </c>
      <c r="AA36" s="291">
        <v>-0.07296608615023382</v>
      </c>
      <c r="AB36" s="291">
        <v>0.07105599707477125</v>
      </c>
      <c r="AC36" s="291">
        <v>0.05649019780499868</v>
      </c>
      <c r="AD36" s="291">
        <v>0.07033125047427169</v>
      </c>
      <c r="AE36" s="291">
        <f t="shared" si="8"/>
        <v>-0.1565898099700472</v>
      </c>
      <c r="AF36" s="291">
        <v>0.06039295706040239</v>
      </c>
      <c r="AG36" s="291">
        <f t="shared" si="9"/>
        <v>-0.01410007608401932</v>
      </c>
      <c r="AH36" s="291">
        <v>0.09096040123495235</v>
      </c>
      <c r="AI36" s="291">
        <v>0.3255476178653879</v>
      </c>
      <c r="AJ36" s="291">
        <v>0.05305685204739262</v>
      </c>
      <c r="AK36" s="291"/>
      <c r="AL36" s="291">
        <f t="shared" si="10"/>
        <v>-0.12813853037316705</v>
      </c>
      <c r="AM36" s="291">
        <f t="shared" si="11"/>
        <v>0.003500516336081405</v>
      </c>
      <c r="AN36" s="291">
        <f t="shared" si="12"/>
        <v>-0.07372226648436524</v>
      </c>
      <c r="AO36" s="291">
        <f t="shared" si="13"/>
        <v>0.0039026971230418633</v>
      </c>
      <c r="AP36" s="291">
        <f t="shared" si="14"/>
        <v>0.03321768968050613</v>
      </c>
      <c r="AQ36" s="291">
        <f t="shared" si="15"/>
        <v>0.004508166676410101</v>
      </c>
      <c r="AR36" s="291">
        <f t="shared" si="16"/>
        <v>0.1488532366185955</v>
      </c>
      <c r="AS36" s="291">
        <f t="shared" si="17"/>
        <v>0.0029474795177545777</v>
      </c>
      <c r="AT36" s="291">
        <f t="shared" si="18"/>
        <v>0.1512451842377433</v>
      </c>
      <c r="AU36" s="291">
        <f t="shared" si="19"/>
        <v>0.0039051110628125205</v>
      </c>
      <c r="AV36" s="291">
        <f t="shared" si="20"/>
        <v>0.06653012331073345</v>
      </c>
      <c r="AW36" s="291">
        <f t="shared" si="21"/>
        <v>0.003371097482298235</v>
      </c>
      <c r="AX36" s="291">
        <f t="shared" si="22"/>
        <v>0.13212258196693263</v>
      </c>
      <c r="AY36" s="291">
        <f t="shared" si="23"/>
        <v>0.0036104071340019297</v>
      </c>
      <c r="AZ36" s="291">
        <f t="shared" si="24"/>
        <v>-0.07321718038857716</v>
      </c>
      <c r="BA36" s="291">
        <f t="shared" si="25"/>
        <v>0.004521637719004474</v>
      </c>
      <c r="BB36" s="291">
        <f t="shared" si="26"/>
        <v>-0.1530594923601091</v>
      </c>
      <c r="BC36" s="291">
        <f t="shared" si="27"/>
        <v>0.0032484049730950727</v>
      </c>
      <c r="BD36" s="291">
        <f t="shared" si="28"/>
        <v>0.2653246239225337</v>
      </c>
      <c r="BE36" s="291">
        <f t="shared" si="29"/>
        <v>0.002782967857767584</v>
      </c>
      <c r="BF36" s="228" t="s">
        <v>206</v>
      </c>
      <c r="BG36" s="293">
        <f t="shared" si="30"/>
        <v>0</v>
      </c>
      <c r="BH36" s="293">
        <f t="shared" si="31"/>
        <v>0</v>
      </c>
      <c r="BI36" s="293">
        <f t="shared" si="32"/>
        <v>0</v>
      </c>
      <c r="BJ36" s="293">
        <f t="shared" si="33"/>
        <v>0</v>
      </c>
      <c r="BK36" s="293">
        <f t="shared" si="34"/>
        <v>0</v>
      </c>
      <c r="BL36" s="293">
        <f t="shared" si="35"/>
        <v>0</v>
      </c>
      <c r="BM36" s="293">
        <f t="shared" si="36"/>
        <v>-1</v>
      </c>
      <c r="BN36" s="293">
        <f t="shared" si="37"/>
        <v>0</v>
      </c>
      <c r="BO36" s="293">
        <f t="shared" si="38"/>
        <v>0</v>
      </c>
      <c r="BP36" s="293">
        <f t="shared" si="39"/>
        <v>0</v>
      </c>
      <c r="BQ36" s="293">
        <f t="shared" si="40"/>
        <v>-1</v>
      </c>
      <c r="BR36" s="293">
        <f t="shared" si="41"/>
        <v>0</v>
      </c>
      <c r="BS36" s="293">
        <f t="shared" si="42"/>
        <v>0</v>
      </c>
      <c r="BT36" s="293">
        <f t="shared" si="43"/>
        <v>0</v>
      </c>
      <c r="BU36" s="293">
        <f t="shared" si="44"/>
        <v>0</v>
      </c>
      <c r="BV36" s="293">
        <f t="shared" si="45"/>
        <v>0</v>
      </c>
      <c r="BW36" s="312">
        <f t="shared" si="46"/>
        <v>0</v>
      </c>
      <c r="BX36" s="312">
        <f t="shared" si="47"/>
        <v>0</v>
      </c>
      <c r="BY36" s="293">
        <f t="shared" si="48"/>
        <v>0</v>
      </c>
      <c r="BZ36" s="293" t="e">
        <f t="shared" si="49"/>
        <v>#VALUE!</v>
      </c>
      <c r="CB36" s="293">
        <f t="shared" si="50"/>
        <v>0</v>
      </c>
      <c r="CC36" s="293">
        <f t="shared" si="51"/>
        <v>1</v>
      </c>
      <c r="CD36" s="293">
        <f t="shared" si="52"/>
        <v>0</v>
      </c>
      <c r="CE36" s="293">
        <f t="shared" si="53"/>
        <v>1</v>
      </c>
      <c r="CF36" s="293">
        <f t="shared" si="54"/>
        <v>0</v>
      </c>
      <c r="CG36" s="293">
        <f t="shared" si="55"/>
        <v>0</v>
      </c>
      <c r="CH36" s="293">
        <f t="shared" si="56"/>
        <v>0</v>
      </c>
      <c r="CI36" s="293">
        <f t="shared" si="57"/>
        <v>0</v>
      </c>
      <c r="CJ36" s="293">
        <f t="shared" si="58"/>
        <v>0</v>
      </c>
      <c r="CK36" s="293">
        <f t="shared" si="59"/>
        <v>0</v>
      </c>
      <c r="CL36" s="293">
        <f t="shared" si="60"/>
        <v>0</v>
      </c>
      <c r="CM36" s="293">
        <f t="shared" si="61"/>
        <v>0</v>
      </c>
      <c r="CN36" s="293">
        <f t="shared" si="62"/>
        <v>0</v>
      </c>
      <c r="CO36" s="293">
        <f t="shared" si="63"/>
        <v>0</v>
      </c>
      <c r="CP36" s="293">
        <f t="shared" si="64"/>
        <v>1</v>
      </c>
      <c r="CQ36" s="293">
        <f t="shared" si="65"/>
        <v>1</v>
      </c>
      <c r="CR36" s="293">
        <f t="shared" si="66"/>
        <v>0</v>
      </c>
      <c r="CS36" s="293">
        <f t="shared" si="67"/>
        <v>0</v>
      </c>
      <c r="CT36" s="293">
        <f t="shared" si="68"/>
        <v>1</v>
      </c>
      <c r="CU36" s="293" t="e">
        <f t="shared" si="2"/>
        <v>#DIV/0!</v>
      </c>
      <c r="CW36" s="293">
        <f t="shared" si="69"/>
        <v>0</v>
      </c>
      <c r="CX36" s="293">
        <f t="shared" si="70"/>
        <v>2</v>
      </c>
      <c r="CY36" s="293">
        <f t="shared" si="71"/>
        <v>0</v>
      </c>
      <c r="CZ36" s="293">
        <f t="shared" si="72"/>
        <v>2</v>
      </c>
      <c r="DA36" s="293">
        <f t="shared" si="73"/>
        <v>0</v>
      </c>
      <c r="DB36" s="293">
        <f t="shared" si="74"/>
        <v>0</v>
      </c>
      <c r="DC36" s="293">
        <f t="shared" si="75"/>
        <v>0</v>
      </c>
      <c r="DD36" s="293">
        <f t="shared" si="76"/>
        <v>0</v>
      </c>
      <c r="DE36" s="293">
        <f t="shared" si="77"/>
        <v>0</v>
      </c>
      <c r="DF36" s="293">
        <f t="shared" si="78"/>
        <v>0</v>
      </c>
      <c r="DG36" s="293">
        <f t="shared" si="79"/>
        <v>0</v>
      </c>
      <c r="DH36" s="293">
        <f t="shared" si="80"/>
        <v>0</v>
      </c>
      <c r="DI36" s="293">
        <f t="shared" si="81"/>
        <v>0</v>
      </c>
      <c r="DJ36" s="293">
        <f t="shared" si="82"/>
        <v>0</v>
      </c>
      <c r="DK36" s="293">
        <f t="shared" si="83"/>
        <v>5</v>
      </c>
      <c r="DL36" s="293">
        <f t="shared" si="84"/>
        <v>2</v>
      </c>
      <c r="DM36" s="293">
        <f t="shared" si="85"/>
        <v>0</v>
      </c>
      <c r="DN36" s="293">
        <f t="shared" si="86"/>
        <v>0</v>
      </c>
      <c r="DO36" s="293">
        <f t="shared" si="87"/>
        <v>2</v>
      </c>
      <c r="DP36" s="293" t="e">
        <f t="shared" si="4"/>
        <v>#DIV/0!</v>
      </c>
    </row>
    <row r="37" spans="1:120" s="185" customFormat="1" ht="12.75">
      <c r="A37" s="228" t="s">
        <v>207</v>
      </c>
      <c r="B37" s="206">
        <v>0.13940402581151437</v>
      </c>
      <c r="C37" s="206">
        <v>-0.04919356203465782</v>
      </c>
      <c r="D37" s="206">
        <v>0.0390591816727234</v>
      </c>
      <c r="E37" s="206">
        <v>0.2441503529787724</v>
      </c>
      <c r="F37" s="301">
        <f t="shared" si="5"/>
        <v>-0.018164465048757614</v>
      </c>
      <c r="G37" s="206">
        <f t="shared" si="6"/>
        <v>0.3872676029385625</v>
      </c>
      <c r="H37" s="290"/>
      <c r="I37" s="185" t="b">
        <f t="shared" si="7"/>
        <v>1</v>
      </c>
      <c r="J37" s="291">
        <v>-0.018164465048757614</v>
      </c>
      <c r="K37" s="291">
        <v>0.3872676029385625</v>
      </c>
      <c r="L37" s="291">
        <v>0.3956363418354109</v>
      </c>
      <c r="M37" s="292" t="s">
        <v>45</v>
      </c>
      <c r="N37" s="112" t="s">
        <v>207</v>
      </c>
      <c r="O37" s="185">
        <v>1</v>
      </c>
      <c r="P37" s="290" t="s">
        <v>45</v>
      </c>
      <c r="Q37" s="291">
        <v>-0.09132716071036093</v>
      </c>
      <c r="R37" s="291">
        <v>0.07132630996393335</v>
      </c>
      <c r="S37" s="291">
        <v>0.13940402581151437</v>
      </c>
      <c r="T37" s="291">
        <v>0.0680746361975113</v>
      </c>
      <c r="U37" s="291">
        <v>-0.04919356203465782</v>
      </c>
      <c r="V37" s="291">
        <v>0.10062498407564853</v>
      </c>
      <c r="W37" s="291">
        <v>0.0390591816727234</v>
      </c>
      <c r="X37" s="291">
        <v>0.09584498319818709</v>
      </c>
      <c r="Y37" s="291">
        <v>0.13327399455354572</v>
      </c>
      <c r="Z37" s="291">
        <v>0.11647732134181303</v>
      </c>
      <c r="AA37" s="291">
        <v>0.23728395266571303</v>
      </c>
      <c r="AB37" s="291">
        <v>0.0456701757204985</v>
      </c>
      <c r="AC37" s="291">
        <v>0.2441503529787724</v>
      </c>
      <c r="AD37" s="291">
        <v>0.0713839814361793</v>
      </c>
      <c r="AE37" s="291">
        <f t="shared" si="8"/>
        <v>-0.018164465048757614</v>
      </c>
      <c r="AF37" s="291">
        <v>0.16857489996476352</v>
      </c>
      <c r="AG37" s="291">
        <f t="shared" si="9"/>
        <v>-0.3872676029385625</v>
      </c>
      <c r="AH37" s="291">
        <v>0.05273191978224578</v>
      </c>
      <c r="AI37" s="291">
        <v>0.3956363418354109</v>
      </c>
      <c r="AJ37" s="291">
        <v>0.06488626689391357</v>
      </c>
      <c r="AK37" s="291"/>
      <c r="AL37" s="291">
        <f t="shared" si="10"/>
        <v>-0.12695342602409798</v>
      </c>
      <c r="AM37" s="291">
        <f t="shared" si="11"/>
        <v>0.003464944023044879</v>
      </c>
      <c r="AN37" s="291">
        <f t="shared" si="12"/>
        <v>-0.07849801432388914</v>
      </c>
      <c r="AO37" s="291">
        <f t="shared" si="13"/>
        <v>0.003907747174171967</v>
      </c>
      <c r="AP37" s="291">
        <f t="shared" si="14"/>
        <v>0.035539401459317936</v>
      </c>
      <c r="AQ37" s="291">
        <f t="shared" si="15"/>
        <v>0.0042944147239177945</v>
      </c>
      <c r="AR37" s="291">
        <f t="shared" si="16"/>
        <v>0.1462555739491682</v>
      </c>
      <c r="AS37" s="291">
        <f t="shared" si="17"/>
        <v>0.0028433196467714914</v>
      </c>
      <c r="AT37" s="291">
        <f t="shared" si="18"/>
        <v>0.15315232473181115</v>
      </c>
      <c r="AU37" s="291">
        <f t="shared" si="19"/>
        <v>0.003863786093171704</v>
      </c>
      <c r="AV37" s="291">
        <f t="shared" si="20"/>
        <v>0.05712860698297748</v>
      </c>
      <c r="AW37" s="291">
        <f t="shared" si="21"/>
        <v>0.00346101834883175</v>
      </c>
      <c r="AX37" s="291">
        <f t="shared" si="22"/>
        <v>0.12643591059803036</v>
      </c>
      <c r="AY37" s="291">
        <f t="shared" si="23"/>
        <v>0.0036065745097872866</v>
      </c>
      <c r="AZ37" s="291">
        <f t="shared" si="24"/>
        <v>-0.07741188781043441</v>
      </c>
      <c r="BA37" s="291">
        <f t="shared" si="25"/>
        <v>0.004091506290372056</v>
      </c>
      <c r="BB37" s="291">
        <f t="shared" si="26"/>
        <v>-0.141751385485729</v>
      </c>
      <c r="BC37" s="291">
        <f t="shared" si="27"/>
        <v>0.0033817968868828864</v>
      </c>
      <c r="BD37" s="291">
        <f t="shared" si="28"/>
        <v>0.26320072319616933</v>
      </c>
      <c r="BE37" s="291">
        <f t="shared" si="29"/>
        <v>0.002745275321101119</v>
      </c>
      <c r="BF37" s="228" t="s">
        <v>207</v>
      </c>
      <c r="BG37" s="293">
        <f t="shared" si="30"/>
        <v>0</v>
      </c>
      <c r="BH37" s="293">
        <f t="shared" si="31"/>
        <v>0</v>
      </c>
      <c r="BI37" s="293">
        <f t="shared" si="32"/>
        <v>1</v>
      </c>
      <c r="BJ37" s="293">
        <f t="shared" si="33"/>
        <v>0</v>
      </c>
      <c r="BK37" s="293">
        <f t="shared" si="34"/>
        <v>0</v>
      </c>
      <c r="BL37" s="293">
        <f t="shared" si="35"/>
        <v>0</v>
      </c>
      <c r="BM37" s="293">
        <f t="shared" si="36"/>
        <v>0</v>
      </c>
      <c r="BN37" s="293">
        <f t="shared" si="37"/>
        <v>0</v>
      </c>
      <c r="BO37" s="293">
        <f t="shared" si="38"/>
        <v>0</v>
      </c>
      <c r="BP37" s="293">
        <f t="shared" si="39"/>
        <v>0</v>
      </c>
      <c r="BQ37" s="293">
        <f t="shared" si="40"/>
        <v>1</v>
      </c>
      <c r="BR37" s="293">
        <f t="shared" si="41"/>
        <v>0</v>
      </c>
      <c r="BS37" s="293">
        <f t="shared" si="42"/>
        <v>0</v>
      </c>
      <c r="BT37" s="293">
        <f t="shared" si="43"/>
        <v>0</v>
      </c>
      <c r="BU37" s="293">
        <f t="shared" si="44"/>
        <v>0</v>
      </c>
      <c r="BV37" s="293">
        <f t="shared" si="45"/>
        <v>0</v>
      </c>
      <c r="BW37" s="312">
        <f t="shared" si="46"/>
        <v>-1</v>
      </c>
      <c r="BX37" s="312">
        <f t="shared" si="47"/>
        <v>0</v>
      </c>
      <c r="BY37" s="293">
        <f t="shared" si="48"/>
        <v>1</v>
      </c>
      <c r="BZ37" s="293" t="e">
        <f t="shared" si="49"/>
        <v>#VALUE!</v>
      </c>
      <c r="CB37" s="293">
        <f t="shared" si="50"/>
        <v>0</v>
      </c>
      <c r="CC37" s="293">
        <f t="shared" si="51"/>
        <v>0</v>
      </c>
      <c r="CD37" s="293">
        <f t="shared" si="52"/>
        <v>1</v>
      </c>
      <c r="CE37" s="293">
        <f t="shared" si="53"/>
        <v>0</v>
      </c>
      <c r="CF37" s="293">
        <f t="shared" si="54"/>
        <v>0</v>
      </c>
      <c r="CG37" s="293">
        <f t="shared" si="55"/>
        <v>1</v>
      </c>
      <c r="CH37" s="293">
        <f t="shared" si="56"/>
        <v>0</v>
      </c>
      <c r="CI37" s="293">
        <f t="shared" si="57"/>
        <v>0</v>
      </c>
      <c r="CJ37" s="293">
        <f t="shared" si="58"/>
        <v>0</v>
      </c>
      <c r="CK37" s="293">
        <f t="shared" si="59"/>
        <v>0</v>
      </c>
      <c r="CL37" s="293">
        <f t="shared" si="60"/>
        <v>1</v>
      </c>
      <c r="CM37" s="293">
        <f t="shared" si="61"/>
        <v>0</v>
      </c>
      <c r="CN37" s="293">
        <f t="shared" si="62"/>
        <v>1</v>
      </c>
      <c r="CO37" s="293">
        <f t="shared" si="63"/>
        <v>1</v>
      </c>
      <c r="CP37" s="293">
        <f t="shared" si="64"/>
        <v>0</v>
      </c>
      <c r="CQ37" s="293">
        <f t="shared" si="65"/>
        <v>0</v>
      </c>
      <c r="CR37" s="293">
        <f t="shared" si="66"/>
        <v>1</v>
      </c>
      <c r="CS37" s="293">
        <f t="shared" si="67"/>
        <v>0</v>
      </c>
      <c r="CT37" s="293">
        <f t="shared" si="68"/>
        <v>1</v>
      </c>
      <c r="CU37" s="293" t="e">
        <f t="shared" si="2"/>
        <v>#DIV/0!</v>
      </c>
      <c r="CW37" s="293">
        <f t="shared" si="69"/>
        <v>0</v>
      </c>
      <c r="CX37" s="293">
        <f t="shared" si="70"/>
        <v>0</v>
      </c>
      <c r="CY37" s="293">
        <f t="shared" si="71"/>
        <v>3</v>
      </c>
      <c r="CZ37" s="293">
        <f t="shared" si="72"/>
        <v>0</v>
      </c>
      <c r="DA37" s="293">
        <f t="shared" si="73"/>
        <v>0</v>
      </c>
      <c r="DB37" s="293">
        <f t="shared" si="74"/>
        <v>2</v>
      </c>
      <c r="DC37" s="293">
        <f t="shared" si="75"/>
        <v>0</v>
      </c>
      <c r="DD37" s="293">
        <f t="shared" si="76"/>
        <v>0</v>
      </c>
      <c r="DE37" s="293">
        <f t="shared" si="77"/>
        <v>0</v>
      </c>
      <c r="DF37" s="293">
        <f t="shared" si="78"/>
        <v>0</v>
      </c>
      <c r="DG37" s="293">
        <f t="shared" si="79"/>
        <v>3</v>
      </c>
      <c r="DH37" s="293">
        <f t="shared" si="80"/>
        <v>0</v>
      </c>
      <c r="DI37" s="293">
        <f t="shared" si="81"/>
        <v>2</v>
      </c>
      <c r="DJ37" s="293">
        <f t="shared" si="82"/>
        <v>2</v>
      </c>
      <c r="DK37" s="293">
        <f t="shared" si="83"/>
        <v>0</v>
      </c>
      <c r="DL37" s="293">
        <f t="shared" si="84"/>
        <v>0</v>
      </c>
      <c r="DM37" s="293">
        <f t="shared" si="85"/>
        <v>6</v>
      </c>
      <c r="DN37" s="293">
        <f t="shared" si="86"/>
        <v>0</v>
      </c>
      <c r="DO37" s="293">
        <f t="shared" si="87"/>
        <v>3</v>
      </c>
      <c r="DP37" s="293" t="e">
        <f t="shared" si="4"/>
        <v>#DIV/0!</v>
      </c>
    </row>
    <row r="38" spans="1:120" s="185" customFormat="1" ht="12.75">
      <c r="A38" s="228" t="s">
        <v>214</v>
      </c>
      <c r="B38" s="206">
        <v>-0.08637794146331913</v>
      </c>
      <c r="C38" s="206">
        <v>0.28247935176095357</v>
      </c>
      <c r="D38" s="206">
        <v>-0.21482788554176366</v>
      </c>
      <c r="E38" s="206">
        <v>-0.05495469878484268</v>
      </c>
      <c r="F38" s="301">
        <f t="shared" si="5"/>
        <v>-0.06038151718914623</v>
      </c>
      <c r="G38" s="206">
        <f t="shared" si="6"/>
        <v>-0.0022473885854358677</v>
      </c>
      <c r="H38" s="290"/>
      <c r="I38" s="185" t="b">
        <f t="shared" si="7"/>
        <v>1</v>
      </c>
      <c r="J38" s="291">
        <v>-0.06038151718914623</v>
      </c>
      <c r="K38" s="291">
        <v>-0.0022473885854358677</v>
      </c>
      <c r="L38" s="291">
        <v>0.18141992614601454</v>
      </c>
      <c r="M38" s="292" t="s">
        <v>52</v>
      </c>
      <c r="N38" s="112" t="s">
        <v>214</v>
      </c>
      <c r="O38" s="185">
        <v>1</v>
      </c>
      <c r="P38" s="290" t="s">
        <v>52</v>
      </c>
      <c r="Q38" s="291">
        <v>-0.20428447075767275</v>
      </c>
      <c r="R38" s="291">
        <v>0.08197814323499229</v>
      </c>
      <c r="S38" s="291">
        <v>-0.08637794146331913</v>
      </c>
      <c r="T38" s="291">
        <v>0.04884682216299375</v>
      </c>
      <c r="U38" s="291">
        <v>0.28247935176095357</v>
      </c>
      <c r="V38" s="291">
        <v>0.04779000616725963</v>
      </c>
      <c r="W38" s="291">
        <v>-0.21482788554176366</v>
      </c>
      <c r="X38" s="291">
        <v>0.05304551302272041</v>
      </c>
      <c r="Y38" s="291">
        <v>0.04470725393514798</v>
      </c>
      <c r="Z38" s="291">
        <v>0.0862330431437335</v>
      </c>
      <c r="AA38" s="291">
        <v>-0.10029244970050105</v>
      </c>
      <c r="AB38" s="291">
        <v>0.07552046280169782</v>
      </c>
      <c r="AC38" s="291">
        <v>-0.05495469878484268</v>
      </c>
      <c r="AD38" s="291">
        <v>0.06315531342425319</v>
      </c>
      <c r="AE38" s="291">
        <f t="shared" si="8"/>
        <v>-0.06038151718914623</v>
      </c>
      <c r="AF38" s="291">
        <v>0.07524235150266946</v>
      </c>
      <c r="AG38" s="291">
        <f t="shared" si="9"/>
        <v>0.0022473885854358677</v>
      </c>
      <c r="AH38" s="291">
        <v>0.06499156534291411</v>
      </c>
      <c r="AI38" s="291">
        <v>0.18141992614601454</v>
      </c>
      <c r="AJ38" s="291">
        <v>0.08048059350166209</v>
      </c>
      <c r="AK38" s="291"/>
      <c r="AL38" s="291">
        <f t="shared" si="10"/>
        <v>-0.1235304772347855</v>
      </c>
      <c r="AM38" s="291">
        <f t="shared" si="11"/>
        <v>0.0034270477803776435</v>
      </c>
      <c r="AN38" s="291">
        <f t="shared" si="12"/>
        <v>-0.07165613652768206</v>
      </c>
      <c r="AO38" s="291">
        <f t="shared" si="13"/>
        <v>0.003980933253151658</v>
      </c>
      <c r="AP38" s="291">
        <f t="shared" si="14"/>
        <v>0.02548870710187517</v>
      </c>
      <c r="AQ38" s="291">
        <f t="shared" si="15"/>
        <v>0.004506818744950295</v>
      </c>
      <c r="AR38" s="291">
        <f t="shared" si="16"/>
        <v>0.15394912144051628</v>
      </c>
      <c r="AS38" s="291">
        <f t="shared" si="17"/>
        <v>0.002983316101899134</v>
      </c>
      <c r="AT38" s="291">
        <f t="shared" si="18"/>
        <v>0.15583616535661104</v>
      </c>
      <c r="AU38" s="291">
        <f t="shared" si="19"/>
        <v>0.003978563325250648</v>
      </c>
      <c r="AV38" s="291">
        <f t="shared" si="20"/>
        <v>0.06735819493346881</v>
      </c>
      <c r="AW38" s="291">
        <f t="shared" si="21"/>
        <v>0.003355405964983304</v>
      </c>
      <c r="AX38" s="291">
        <f t="shared" si="22"/>
        <v>0.13549970004541265</v>
      </c>
      <c r="AY38" s="291">
        <f t="shared" si="23"/>
        <v>0.003636586426622986</v>
      </c>
      <c r="AZ38" s="291">
        <f t="shared" si="24"/>
        <v>-0.07613258320011962</v>
      </c>
      <c r="BA38" s="291">
        <f t="shared" si="25"/>
        <v>0.004461323858785756</v>
      </c>
      <c r="BB38" s="291">
        <f t="shared" si="26"/>
        <v>-0.1535548700773653</v>
      </c>
      <c r="BC38" s="291">
        <f t="shared" si="27"/>
        <v>0.003338726547630172</v>
      </c>
      <c r="BD38" s="291">
        <f t="shared" si="28"/>
        <v>0.2696921297322116</v>
      </c>
      <c r="BE38" s="291">
        <f t="shared" si="29"/>
        <v>0.002695979199937806</v>
      </c>
      <c r="BF38" s="228" t="s">
        <v>214</v>
      </c>
      <c r="BG38" s="293">
        <f t="shared" si="30"/>
        <v>0</v>
      </c>
      <c r="BH38" s="293">
        <f t="shared" si="31"/>
        <v>0</v>
      </c>
      <c r="BI38" s="293">
        <f t="shared" si="32"/>
        <v>0</v>
      </c>
      <c r="BJ38" s="293">
        <f t="shared" si="33"/>
        <v>0</v>
      </c>
      <c r="BK38" s="293">
        <f t="shared" si="34"/>
        <v>1</v>
      </c>
      <c r="BL38" s="293">
        <f t="shared" si="35"/>
        <v>0</v>
      </c>
      <c r="BM38" s="293">
        <f t="shared" si="36"/>
        <v>-1</v>
      </c>
      <c r="BN38" s="293">
        <f t="shared" si="37"/>
        <v>0</v>
      </c>
      <c r="BO38" s="293">
        <f t="shared" si="38"/>
        <v>0</v>
      </c>
      <c r="BP38" s="293">
        <f t="shared" si="39"/>
        <v>0</v>
      </c>
      <c r="BQ38" s="293">
        <f t="shared" si="40"/>
        <v>-1</v>
      </c>
      <c r="BR38" s="293">
        <f t="shared" si="41"/>
        <v>0</v>
      </c>
      <c r="BS38" s="293">
        <f t="shared" si="42"/>
        <v>-1</v>
      </c>
      <c r="BT38" s="293">
        <f t="shared" si="43"/>
        <v>0</v>
      </c>
      <c r="BU38" s="293">
        <f t="shared" si="44"/>
        <v>0</v>
      </c>
      <c r="BV38" s="293">
        <f t="shared" si="45"/>
        <v>0</v>
      </c>
      <c r="BW38" s="312">
        <f t="shared" si="46"/>
        <v>1</v>
      </c>
      <c r="BX38" s="312">
        <f t="shared" si="47"/>
        <v>0</v>
      </c>
      <c r="BY38" s="293">
        <f t="shared" si="48"/>
        <v>0</v>
      </c>
      <c r="BZ38" s="293" t="e">
        <f t="shared" si="49"/>
        <v>#VALUE!</v>
      </c>
      <c r="CB38" s="293">
        <f t="shared" si="50"/>
        <v>1</v>
      </c>
      <c r="CC38" s="293">
        <f t="shared" si="51"/>
        <v>0</v>
      </c>
      <c r="CD38" s="293">
        <f t="shared" si="52"/>
        <v>0</v>
      </c>
      <c r="CE38" s="293">
        <f t="shared" si="53"/>
        <v>0</v>
      </c>
      <c r="CF38" s="293">
        <f t="shared" si="54"/>
        <v>1</v>
      </c>
      <c r="CG38" s="293">
        <f t="shared" si="55"/>
        <v>0</v>
      </c>
      <c r="CH38" s="293">
        <f t="shared" si="56"/>
        <v>1</v>
      </c>
      <c r="CI38" s="293">
        <f t="shared" si="57"/>
        <v>0</v>
      </c>
      <c r="CJ38" s="293">
        <f t="shared" si="58"/>
        <v>0</v>
      </c>
      <c r="CK38" s="293">
        <f t="shared" si="59"/>
        <v>0</v>
      </c>
      <c r="CL38" s="293">
        <f t="shared" si="60"/>
        <v>0</v>
      </c>
      <c r="CM38" s="293">
        <f t="shared" si="61"/>
        <v>0</v>
      </c>
      <c r="CN38" s="293">
        <f t="shared" si="62"/>
        <v>0</v>
      </c>
      <c r="CO38" s="293">
        <f t="shared" si="63"/>
        <v>0</v>
      </c>
      <c r="CP38" s="293">
        <f t="shared" si="64"/>
        <v>0</v>
      </c>
      <c r="CQ38" s="293">
        <f t="shared" si="65"/>
        <v>1</v>
      </c>
      <c r="CR38" s="293">
        <f t="shared" si="66"/>
        <v>0</v>
      </c>
      <c r="CS38" s="293">
        <f t="shared" si="67"/>
        <v>0</v>
      </c>
      <c r="CT38" s="293">
        <f t="shared" si="68"/>
        <v>1</v>
      </c>
      <c r="CU38" s="293" t="e">
        <f t="shared" si="2"/>
        <v>#DIV/0!</v>
      </c>
      <c r="CW38" s="293">
        <f t="shared" si="69"/>
        <v>5</v>
      </c>
      <c r="CX38" s="293">
        <f t="shared" si="70"/>
        <v>0</v>
      </c>
      <c r="CY38" s="293">
        <f t="shared" si="71"/>
        <v>0</v>
      </c>
      <c r="CZ38" s="293">
        <f t="shared" si="72"/>
        <v>0</v>
      </c>
      <c r="DA38" s="293">
        <f t="shared" si="73"/>
        <v>3</v>
      </c>
      <c r="DB38" s="293">
        <f t="shared" si="74"/>
        <v>0</v>
      </c>
      <c r="DC38" s="293">
        <f t="shared" si="75"/>
        <v>6</v>
      </c>
      <c r="DD38" s="293">
        <f t="shared" si="76"/>
        <v>0</v>
      </c>
      <c r="DE38" s="293">
        <f t="shared" si="77"/>
        <v>0</v>
      </c>
      <c r="DF38" s="293">
        <f t="shared" si="78"/>
        <v>0</v>
      </c>
      <c r="DG38" s="293">
        <f t="shared" si="79"/>
        <v>0</v>
      </c>
      <c r="DH38" s="293">
        <f t="shared" si="80"/>
        <v>0</v>
      </c>
      <c r="DI38" s="293">
        <f t="shared" si="81"/>
        <v>0</v>
      </c>
      <c r="DJ38" s="293">
        <f t="shared" si="82"/>
        <v>0</v>
      </c>
      <c r="DK38" s="293">
        <f t="shared" si="83"/>
        <v>0</v>
      </c>
      <c r="DL38" s="293">
        <f t="shared" si="84"/>
        <v>2</v>
      </c>
      <c r="DM38" s="293">
        <f t="shared" si="85"/>
        <v>0</v>
      </c>
      <c r="DN38" s="293">
        <f t="shared" si="86"/>
        <v>0</v>
      </c>
      <c r="DO38" s="293">
        <f t="shared" si="87"/>
        <v>2</v>
      </c>
      <c r="DP38" s="293" t="e">
        <f t="shared" si="4"/>
        <v>#DIV/0!</v>
      </c>
    </row>
    <row r="39" spans="1:120" s="185" customFormat="1" ht="12.75">
      <c r="A39" s="228" t="s">
        <v>229</v>
      </c>
      <c r="B39" s="206">
        <v>0.45667439840742224</v>
      </c>
      <c r="C39" s="206">
        <v>0.32272675117946775</v>
      </c>
      <c r="D39" s="206">
        <v>0.5468499391376893</v>
      </c>
      <c r="E39" s="206">
        <v>0.12731845701210234</v>
      </c>
      <c r="F39" s="301">
        <f t="shared" si="5"/>
        <v>-0.2093304525274584</v>
      </c>
      <c r="G39" s="206">
        <f t="shared" si="6"/>
        <v>-0.24852584717947432</v>
      </c>
      <c r="H39" s="290"/>
      <c r="I39" s="185" t="b">
        <f t="shared" si="7"/>
        <v>1</v>
      </c>
      <c r="J39" s="291">
        <v>-0.2093304525274584</v>
      </c>
      <c r="K39" s="291">
        <v>-0.24852584717947432</v>
      </c>
      <c r="L39" s="291">
        <v>0.5080571299265215</v>
      </c>
      <c r="M39" s="292" t="s">
        <v>67</v>
      </c>
      <c r="N39" s="112" t="s">
        <v>229</v>
      </c>
      <c r="O39" s="185">
        <v>1</v>
      </c>
      <c r="P39" s="290" t="s">
        <v>67</v>
      </c>
      <c r="Q39" s="291">
        <v>-0.01697322748058383</v>
      </c>
      <c r="R39" s="291">
        <v>0.007751632185376797</v>
      </c>
      <c r="S39" s="291">
        <v>0.45667439840742224</v>
      </c>
      <c r="T39" s="291">
        <v>0.018378267483425206</v>
      </c>
      <c r="U39" s="291">
        <v>0.32272675117946775</v>
      </c>
      <c r="V39" s="291">
        <v>0.008771683522608464</v>
      </c>
      <c r="W39" s="291">
        <v>0.5468499391376893</v>
      </c>
      <c r="X39" s="291">
        <v>0.010917070988327194</v>
      </c>
      <c r="Y39" s="291">
        <v>-0.04852515796394499</v>
      </c>
      <c r="Z39" s="291">
        <v>0.011865823322230148</v>
      </c>
      <c r="AA39" s="291">
        <v>-0.12968275115571448</v>
      </c>
      <c r="AB39" s="291">
        <v>0.010243674645616511</v>
      </c>
      <c r="AC39" s="291">
        <v>0.12731845701210234</v>
      </c>
      <c r="AD39" s="291">
        <v>0.011245794754548176</v>
      </c>
      <c r="AE39" s="291">
        <f t="shared" si="8"/>
        <v>-0.2093304525274584</v>
      </c>
      <c r="AF39" s="291">
        <v>0.009404359287913177</v>
      </c>
      <c r="AG39" s="291">
        <f t="shared" si="9"/>
        <v>0.24852584717947432</v>
      </c>
      <c r="AH39" s="291">
        <v>0.01809415686791637</v>
      </c>
      <c r="AI39" s="291">
        <v>0.5080571299265215</v>
      </c>
      <c r="AJ39" s="291">
        <v>0.005744167985231268</v>
      </c>
      <c r="AK39" s="291"/>
      <c r="AL39" s="291">
        <f t="shared" si="10"/>
        <v>-0.12920657551590942</v>
      </c>
      <c r="AM39" s="291">
        <f t="shared" si="11"/>
        <v>0.0036954582058690887</v>
      </c>
      <c r="AN39" s="291">
        <f t="shared" si="12"/>
        <v>-0.08811226803891664</v>
      </c>
      <c r="AO39" s="291">
        <f t="shared" si="13"/>
        <v>0.004098294953437891</v>
      </c>
      <c r="AP39" s="291">
        <f t="shared" si="14"/>
        <v>0.02426908893767777</v>
      </c>
      <c r="AQ39" s="291">
        <f t="shared" si="15"/>
        <v>0.0046669689316972615</v>
      </c>
      <c r="AR39" s="291">
        <f t="shared" si="16"/>
        <v>0.1308679752381086</v>
      </c>
      <c r="AS39" s="291">
        <f t="shared" si="17"/>
        <v>0.0031244031070559873</v>
      </c>
      <c r="AT39" s="291">
        <f t="shared" si="18"/>
        <v>0.15866138995961387</v>
      </c>
      <c r="AU39" s="291">
        <f t="shared" si="19"/>
        <v>0.004267931269700908</v>
      </c>
      <c r="AV39" s="291">
        <f t="shared" si="20"/>
        <v>0.06824881012908135</v>
      </c>
      <c r="AW39" s="291">
        <f t="shared" si="21"/>
        <v>0.0035884832978396717</v>
      </c>
      <c r="AX39" s="291">
        <f t="shared" si="22"/>
        <v>0.12997627108186885</v>
      </c>
      <c r="AY39" s="291">
        <f t="shared" si="23"/>
        <v>0.003828779450160964</v>
      </c>
      <c r="AZ39" s="291">
        <f t="shared" si="24"/>
        <v>-0.07161897909895863</v>
      </c>
      <c r="BA39" s="291">
        <f t="shared" si="25"/>
        <v>0.004731820996063698</v>
      </c>
      <c r="BB39" s="291">
        <f t="shared" si="26"/>
        <v>-0.16101785367112403</v>
      </c>
      <c r="BC39" s="291">
        <f t="shared" si="27"/>
        <v>0.003504977239476061</v>
      </c>
      <c r="BD39" s="291">
        <f t="shared" si="28"/>
        <v>0.25979403264795387</v>
      </c>
      <c r="BE39" s="291">
        <f t="shared" si="29"/>
        <v>0.002936291638449728</v>
      </c>
      <c r="BF39" s="228" t="s">
        <v>229</v>
      </c>
      <c r="BG39" s="293">
        <f t="shared" si="30"/>
        <v>1</v>
      </c>
      <c r="BH39" s="293">
        <f t="shared" si="31"/>
        <v>0</v>
      </c>
      <c r="BI39" s="293">
        <f t="shared" si="32"/>
        <v>1</v>
      </c>
      <c r="BJ39" s="293">
        <f t="shared" si="33"/>
        <v>0</v>
      </c>
      <c r="BK39" s="293">
        <f t="shared" si="34"/>
        <v>1</v>
      </c>
      <c r="BL39" s="293">
        <f t="shared" si="35"/>
        <v>0</v>
      </c>
      <c r="BM39" s="293">
        <f t="shared" si="36"/>
        <v>1</v>
      </c>
      <c r="BN39" s="293">
        <f t="shared" si="37"/>
        <v>0</v>
      </c>
      <c r="BO39" s="293">
        <f t="shared" si="38"/>
        <v>-1</v>
      </c>
      <c r="BP39" s="293">
        <f t="shared" si="39"/>
        <v>0</v>
      </c>
      <c r="BQ39" s="293">
        <f t="shared" si="40"/>
        <v>-1</v>
      </c>
      <c r="BR39" s="293">
        <f t="shared" si="41"/>
        <v>0</v>
      </c>
      <c r="BS39" s="293">
        <f t="shared" si="42"/>
        <v>0</v>
      </c>
      <c r="BT39" s="293">
        <f t="shared" si="43"/>
        <v>0</v>
      </c>
      <c r="BU39" s="293">
        <f t="shared" si="44"/>
        <v>-1</v>
      </c>
      <c r="BV39" s="293">
        <f t="shared" si="45"/>
        <v>0</v>
      </c>
      <c r="BW39" s="312">
        <f t="shared" si="46"/>
        <v>1</v>
      </c>
      <c r="BX39" s="312">
        <f t="shared" si="47"/>
        <v>0</v>
      </c>
      <c r="BY39" s="293">
        <f t="shared" si="48"/>
        <v>1</v>
      </c>
      <c r="BZ39" s="293" t="e">
        <f t="shared" si="49"/>
        <v>#VALUE!</v>
      </c>
      <c r="CB39" s="293">
        <f t="shared" si="50"/>
        <v>1</v>
      </c>
      <c r="CC39" s="293">
        <f t="shared" si="51"/>
        <v>0</v>
      </c>
      <c r="CD39" s="293">
        <f t="shared" si="52"/>
        <v>1</v>
      </c>
      <c r="CE39" s="293">
        <f t="shared" si="53"/>
        <v>0</v>
      </c>
      <c r="CF39" s="293">
        <f t="shared" si="54"/>
        <v>1</v>
      </c>
      <c r="CG39" s="293">
        <f t="shared" si="55"/>
        <v>0</v>
      </c>
      <c r="CH39" s="293">
        <f t="shared" si="56"/>
        <v>1</v>
      </c>
      <c r="CI39" s="293">
        <f t="shared" si="57"/>
        <v>0</v>
      </c>
      <c r="CJ39" s="293">
        <f t="shared" si="58"/>
        <v>1</v>
      </c>
      <c r="CK39" s="293">
        <f t="shared" si="59"/>
        <v>0</v>
      </c>
      <c r="CL39" s="293">
        <f t="shared" si="60"/>
        <v>1</v>
      </c>
      <c r="CM39" s="293">
        <f t="shared" si="61"/>
        <v>0</v>
      </c>
      <c r="CN39" s="293">
        <f t="shared" si="62"/>
        <v>1</v>
      </c>
      <c r="CO39" s="293">
        <f t="shared" si="63"/>
        <v>0</v>
      </c>
      <c r="CP39" s="293">
        <f t="shared" si="64"/>
        <v>1</v>
      </c>
      <c r="CQ39" s="293">
        <f t="shared" si="65"/>
        <v>0</v>
      </c>
      <c r="CR39" s="293">
        <f t="shared" si="66"/>
        <v>1</v>
      </c>
      <c r="CS39" s="293">
        <f t="shared" si="67"/>
        <v>0</v>
      </c>
      <c r="CT39" s="293">
        <f t="shared" si="68"/>
        <v>1</v>
      </c>
      <c r="CU39" s="293" t="e">
        <f t="shared" si="2"/>
        <v>#DIV/0!</v>
      </c>
      <c r="CW39" s="293">
        <f t="shared" si="69"/>
        <v>4</v>
      </c>
      <c r="CX39" s="293">
        <f t="shared" si="70"/>
        <v>0</v>
      </c>
      <c r="CY39" s="293">
        <f t="shared" si="71"/>
        <v>3</v>
      </c>
      <c r="CZ39" s="293">
        <f t="shared" si="72"/>
        <v>0</v>
      </c>
      <c r="DA39" s="293">
        <f t="shared" si="73"/>
        <v>3</v>
      </c>
      <c r="DB39" s="293">
        <f t="shared" si="74"/>
        <v>0</v>
      </c>
      <c r="DC39" s="293">
        <f t="shared" si="75"/>
        <v>3</v>
      </c>
      <c r="DD39" s="293">
        <f t="shared" si="76"/>
        <v>0</v>
      </c>
      <c r="DE39" s="293">
        <f t="shared" si="77"/>
        <v>6</v>
      </c>
      <c r="DF39" s="293">
        <f t="shared" si="78"/>
        <v>0</v>
      </c>
      <c r="DG39" s="293">
        <f t="shared" si="79"/>
        <v>6</v>
      </c>
      <c r="DH39" s="293">
        <f t="shared" si="80"/>
        <v>0</v>
      </c>
      <c r="DI39" s="293">
        <f t="shared" si="81"/>
        <v>2</v>
      </c>
      <c r="DJ39" s="293">
        <f t="shared" si="82"/>
        <v>0</v>
      </c>
      <c r="DK39" s="293">
        <f t="shared" si="83"/>
        <v>6</v>
      </c>
      <c r="DL39" s="293">
        <f t="shared" si="84"/>
        <v>0</v>
      </c>
      <c r="DM39" s="293">
        <f t="shared" si="85"/>
        <v>3</v>
      </c>
      <c r="DN39" s="293">
        <f t="shared" si="86"/>
        <v>0</v>
      </c>
      <c r="DO39" s="293">
        <f t="shared" si="87"/>
        <v>3</v>
      </c>
      <c r="DP39" s="293" t="e">
        <f t="shared" si="4"/>
        <v>#DIV/0!</v>
      </c>
    </row>
    <row r="40" spans="1:120" s="185" customFormat="1" ht="12.75">
      <c r="A40" s="228" t="s">
        <v>208</v>
      </c>
      <c r="B40" s="206">
        <v>-0.2940153083958642</v>
      </c>
      <c r="C40" s="206" t="s">
        <v>154</v>
      </c>
      <c r="D40" s="206" t="s">
        <v>154</v>
      </c>
      <c r="E40" s="206">
        <v>0.09946079802784848</v>
      </c>
      <c r="F40" s="301">
        <f t="shared" si="5"/>
        <v>-0.15723260613288986</v>
      </c>
      <c r="G40" s="206">
        <f t="shared" si="6"/>
        <v>0.4489321449723599</v>
      </c>
      <c r="H40" s="290"/>
      <c r="I40" s="185" t="b">
        <f t="shared" si="7"/>
        <v>1</v>
      </c>
      <c r="J40" s="291">
        <v>-0.15723260613288986</v>
      </c>
      <c r="K40" s="291">
        <v>0.4489321449723599</v>
      </c>
      <c r="L40" s="291">
        <v>0.4482646026099667</v>
      </c>
      <c r="M40" s="292" t="s">
        <v>46</v>
      </c>
      <c r="N40" s="112" t="s">
        <v>208</v>
      </c>
      <c r="O40" s="185">
        <v>1</v>
      </c>
      <c r="P40" s="290" t="s">
        <v>46</v>
      </c>
      <c r="Q40" s="291">
        <v>-0.016025096866913915</v>
      </c>
      <c r="R40" s="291">
        <v>0.050140543986851166</v>
      </c>
      <c r="S40" s="291">
        <v>-0.2940153083958642</v>
      </c>
      <c r="T40" s="291">
        <v>0.05730798216967122</v>
      </c>
      <c r="U40" s="291" t="s">
        <v>154</v>
      </c>
      <c r="V40" s="291" t="s">
        <v>154</v>
      </c>
      <c r="W40" s="291" t="s">
        <v>154</v>
      </c>
      <c r="X40" s="291" t="s">
        <v>154</v>
      </c>
      <c r="Y40" s="291">
        <v>0.47440884426132107</v>
      </c>
      <c r="Z40" s="291">
        <v>0.03955389624558453</v>
      </c>
      <c r="AA40" s="291">
        <v>0.1677602577344296</v>
      </c>
      <c r="AB40" s="291">
        <v>0.057456280998223926</v>
      </c>
      <c r="AC40" s="291">
        <v>0.09946079802784848</v>
      </c>
      <c r="AD40" s="291">
        <v>0.04399852632719834</v>
      </c>
      <c r="AE40" s="291">
        <f t="shared" si="8"/>
        <v>-0.15723260613288986</v>
      </c>
      <c r="AF40" s="291">
        <v>0.04173581709791816</v>
      </c>
      <c r="AG40" s="291">
        <f t="shared" si="9"/>
        <v>-0.4489321449723599</v>
      </c>
      <c r="AH40" s="291">
        <v>0.03787606089437603</v>
      </c>
      <c r="AI40" s="291">
        <v>0.4482646026099667</v>
      </c>
      <c r="AJ40" s="291">
        <v>0.05145840035393458</v>
      </c>
      <c r="AK40" s="291"/>
      <c r="AL40" s="291">
        <f t="shared" si="10"/>
        <v>-0.1292353067466267</v>
      </c>
      <c r="AM40" s="291">
        <f t="shared" si="11"/>
        <v>0.0035409364303344557</v>
      </c>
      <c r="AN40" s="291">
        <f t="shared" si="12"/>
        <v>-0.06536409510548372</v>
      </c>
      <c r="AO40" s="291">
        <f t="shared" si="13"/>
        <v>0.003948644216425563</v>
      </c>
      <c r="AP40" s="291" t="e">
        <f t="shared" si="14"/>
        <v>#VALUE!</v>
      </c>
      <c r="AQ40" s="291" t="e">
        <f t="shared" si="15"/>
        <v>#VALUE!</v>
      </c>
      <c r="AR40" s="291" t="e">
        <f t="shared" si="16"/>
        <v>#VALUE!</v>
      </c>
      <c r="AS40" s="291" t="e">
        <f t="shared" si="17"/>
        <v>#VALUE!</v>
      </c>
      <c r="AT40" s="291">
        <f t="shared" si="18"/>
        <v>0.14281490504369673</v>
      </c>
      <c r="AU40" s="291">
        <f t="shared" si="19"/>
        <v>0.004159008254141926</v>
      </c>
      <c r="AV40" s="291">
        <f t="shared" si="20"/>
        <v>0.0592353856172588</v>
      </c>
      <c r="AW40" s="291">
        <f t="shared" si="21"/>
        <v>0.003419122785478741</v>
      </c>
      <c r="AX40" s="291">
        <f t="shared" si="22"/>
        <v>0.13082044256624017</v>
      </c>
      <c r="AY40" s="291">
        <f t="shared" si="23"/>
        <v>0.0037069375451238237</v>
      </c>
      <c r="AZ40" s="291">
        <f t="shared" si="24"/>
        <v>-0.07319770171697587</v>
      </c>
      <c r="BA40" s="291">
        <f t="shared" si="25"/>
        <v>0.004597991564393806</v>
      </c>
      <c r="BB40" s="291">
        <f t="shared" si="26"/>
        <v>-0.13988276299985636</v>
      </c>
      <c r="BC40" s="291">
        <f t="shared" si="27"/>
        <v>0.0034343580931392665</v>
      </c>
      <c r="BD40" s="291">
        <f t="shared" si="28"/>
        <v>0.2616059274151222</v>
      </c>
      <c r="BE40" s="291">
        <f t="shared" si="29"/>
        <v>0.0027880807778347906</v>
      </c>
      <c r="BF40" s="228" t="s">
        <v>208</v>
      </c>
      <c r="BG40" s="293">
        <f t="shared" si="30"/>
        <v>1</v>
      </c>
      <c r="BH40" s="293">
        <f t="shared" si="31"/>
        <v>0</v>
      </c>
      <c r="BI40" s="293">
        <f t="shared" si="32"/>
        <v>-1</v>
      </c>
      <c r="BJ40" s="293" t="e">
        <f t="shared" si="33"/>
        <v>#VALUE!</v>
      </c>
      <c r="BK40" s="293" t="e">
        <f t="shared" si="34"/>
        <v>#VALUE!</v>
      </c>
      <c r="BL40" s="293" t="e">
        <f t="shared" si="35"/>
        <v>#VALUE!</v>
      </c>
      <c r="BM40" s="293" t="e">
        <f t="shared" si="36"/>
        <v>#VALUE!</v>
      </c>
      <c r="BN40" s="293" t="e">
        <f t="shared" si="37"/>
        <v>#VALUE!</v>
      </c>
      <c r="BO40" s="293">
        <f t="shared" si="38"/>
        <v>1</v>
      </c>
      <c r="BP40" s="293">
        <f t="shared" si="39"/>
        <v>0</v>
      </c>
      <c r="BQ40" s="293">
        <f t="shared" si="40"/>
        <v>0</v>
      </c>
      <c r="BR40" s="293">
        <f t="shared" si="41"/>
        <v>0</v>
      </c>
      <c r="BS40" s="293">
        <f t="shared" si="42"/>
        <v>0</v>
      </c>
      <c r="BT40" s="293">
        <f t="shared" si="43"/>
        <v>0</v>
      </c>
      <c r="BU40" s="293">
        <f t="shared" si="44"/>
        <v>-1</v>
      </c>
      <c r="BV40" s="293">
        <f t="shared" si="45"/>
        <v>0</v>
      </c>
      <c r="BW40" s="312">
        <f t="shared" si="46"/>
        <v>-1</v>
      </c>
      <c r="BX40" s="312">
        <f t="shared" si="47"/>
        <v>0</v>
      </c>
      <c r="BY40" s="293">
        <f t="shared" si="48"/>
        <v>1</v>
      </c>
      <c r="BZ40" s="293" t="e">
        <f t="shared" si="49"/>
        <v>#VALUE!</v>
      </c>
      <c r="CB40" s="293">
        <f t="shared" si="50"/>
        <v>0</v>
      </c>
      <c r="CC40" s="293">
        <f t="shared" si="51"/>
        <v>0</v>
      </c>
      <c r="CD40" s="293">
        <f t="shared" si="52"/>
        <v>1</v>
      </c>
      <c r="CE40" s="293" t="e">
        <f t="shared" si="53"/>
        <v>#VALUE!</v>
      </c>
      <c r="CF40" s="293" t="e">
        <f t="shared" si="54"/>
        <v>#VALUE!</v>
      </c>
      <c r="CG40" s="293" t="e">
        <f t="shared" si="55"/>
        <v>#VALUE!</v>
      </c>
      <c r="CH40" s="293" t="e">
        <f t="shared" si="56"/>
        <v>#VALUE!</v>
      </c>
      <c r="CI40" s="293" t="e">
        <f t="shared" si="57"/>
        <v>#VALUE!</v>
      </c>
      <c r="CJ40" s="293">
        <f t="shared" si="58"/>
        <v>1</v>
      </c>
      <c r="CK40" s="293">
        <f t="shared" si="59"/>
        <v>0</v>
      </c>
      <c r="CL40" s="293">
        <f t="shared" si="60"/>
        <v>1</v>
      </c>
      <c r="CM40" s="293">
        <f t="shared" si="61"/>
        <v>0</v>
      </c>
      <c r="CN40" s="293">
        <f t="shared" si="62"/>
        <v>1</v>
      </c>
      <c r="CO40" s="293">
        <f t="shared" si="63"/>
        <v>0</v>
      </c>
      <c r="CP40" s="293">
        <f t="shared" si="64"/>
        <v>1</v>
      </c>
      <c r="CQ40" s="293">
        <f t="shared" si="65"/>
        <v>0</v>
      </c>
      <c r="CR40" s="293">
        <f t="shared" si="66"/>
        <v>1</v>
      </c>
      <c r="CS40" s="293">
        <f t="shared" si="67"/>
        <v>0</v>
      </c>
      <c r="CT40" s="293">
        <f t="shared" si="68"/>
        <v>1</v>
      </c>
      <c r="CU40" s="293" t="e">
        <f t="shared" si="2"/>
        <v>#DIV/0!</v>
      </c>
      <c r="CW40" s="293">
        <f t="shared" si="69"/>
        <v>0</v>
      </c>
      <c r="CX40" s="293">
        <f t="shared" si="70"/>
        <v>0</v>
      </c>
      <c r="CY40" s="293">
        <f t="shared" si="71"/>
        <v>6</v>
      </c>
      <c r="CZ40" s="293" t="e">
        <f t="shared" si="72"/>
        <v>#VALUE!</v>
      </c>
      <c r="DA40" s="293" t="e">
        <f t="shared" si="73"/>
        <v>#VALUE!</v>
      </c>
      <c r="DB40" s="293" t="e">
        <f t="shared" si="74"/>
        <v>#VALUE!</v>
      </c>
      <c r="DC40" s="293" t="e">
        <f t="shared" si="75"/>
        <v>#VALUE!</v>
      </c>
      <c r="DD40" s="293" t="e">
        <f t="shared" si="76"/>
        <v>#VALUE!</v>
      </c>
      <c r="DE40" s="293">
        <f t="shared" si="77"/>
        <v>3</v>
      </c>
      <c r="DF40" s="293">
        <f t="shared" si="78"/>
        <v>0</v>
      </c>
      <c r="DG40" s="293">
        <f t="shared" si="79"/>
        <v>2</v>
      </c>
      <c r="DH40" s="293">
        <f t="shared" si="80"/>
        <v>0</v>
      </c>
      <c r="DI40" s="293">
        <f t="shared" si="81"/>
        <v>2</v>
      </c>
      <c r="DJ40" s="293">
        <f t="shared" si="82"/>
        <v>0</v>
      </c>
      <c r="DK40" s="293">
        <f t="shared" si="83"/>
        <v>6</v>
      </c>
      <c r="DL40" s="293">
        <f t="shared" si="84"/>
        <v>0</v>
      </c>
      <c r="DM40" s="293">
        <f t="shared" si="85"/>
        <v>6</v>
      </c>
      <c r="DN40" s="293">
        <f t="shared" si="86"/>
        <v>0</v>
      </c>
      <c r="DO40" s="293">
        <f t="shared" si="87"/>
        <v>3</v>
      </c>
      <c r="DP40" s="293" t="e">
        <f t="shared" si="4"/>
        <v>#DIV/0!</v>
      </c>
    </row>
    <row r="41" spans="1:120" s="185" customFormat="1" ht="12.75">
      <c r="A41" s="228" t="s">
        <v>189</v>
      </c>
      <c r="B41" s="206">
        <v>0.0455208913392148</v>
      </c>
      <c r="C41" s="206">
        <v>0.006845198584445723</v>
      </c>
      <c r="D41" s="206">
        <v>-0.03820032536405517</v>
      </c>
      <c r="E41" s="206">
        <v>0.2613428700190296</v>
      </c>
      <c r="F41" s="301">
        <f t="shared" si="5"/>
        <v>0.13145832457941828</v>
      </c>
      <c r="G41" s="206">
        <f t="shared" si="6"/>
        <v>0.12307349711917467</v>
      </c>
      <c r="H41" s="290"/>
      <c r="I41" s="185" t="b">
        <f t="shared" si="7"/>
        <v>1</v>
      </c>
      <c r="J41" s="291">
        <v>0.13145832457941828</v>
      </c>
      <c r="K41" s="291">
        <v>0.12307349711917467</v>
      </c>
      <c r="L41" s="291">
        <v>0.15981194604038085</v>
      </c>
      <c r="M41" s="292" t="s">
        <v>27</v>
      </c>
      <c r="N41" s="112" t="s">
        <v>189</v>
      </c>
      <c r="O41" s="185">
        <v>1</v>
      </c>
      <c r="P41" s="290" t="s">
        <v>27</v>
      </c>
      <c r="Q41" s="291">
        <v>-0.12062548395722589</v>
      </c>
      <c r="R41" s="291">
        <v>0.07574691719181915</v>
      </c>
      <c r="S41" s="291">
        <v>0.0455208913392148</v>
      </c>
      <c r="T41" s="291">
        <v>0.08920162286050719</v>
      </c>
      <c r="U41" s="291">
        <v>0.006845198584445723</v>
      </c>
      <c r="V41" s="291">
        <v>0.07406616330097036</v>
      </c>
      <c r="W41" s="291">
        <v>-0.03820032536405517</v>
      </c>
      <c r="X41" s="291">
        <v>0.07799410144370751</v>
      </c>
      <c r="Y41" s="291">
        <v>0.2975840297807863</v>
      </c>
      <c r="Z41" s="291">
        <v>0.056274668568038276</v>
      </c>
      <c r="AA41" s="291">
        <v>-0.03690215571978465</v>
      </c>
      <c r="AB41" s="291">
        <v>0.07074761252067971</v>
      </c>
      <c r="AC41" s="291">
        <v>0.2613428700190296</v>
      </c>
      <c r="AD41" s="291">
        <v>0.07673208142133758</v>
      </c>
      <c r="AE41" s="291">
        <f t="shared" si="8"/>
        <v>0.13145832457941828</v>
      </c>
      <c r="AF41" s="291">
        <v>0.06387623403345911</v>
      </c>
      <c r="AG41" s="291">
        <f t="shared" si="9"/>
        <v>-0.12307349711917467</v>
      </c>
      <c r="AH41" s="291">
        <v>0.062248992691451815</v>
      </c>
      <c r="AI41" s="291">
        <v>0.15981194604038085</v>
      </c>
      <c r="AJ41" s="291">
        <v>0.07960029027768002</v>
      </c>
      <c r="AK41" s="291"/>
      <c r="AL41" s="291">
        <f t="shared" si="10"/>
        <v>-0.12606559804692027</v>
      </c>
      <c r="AM41" s="291">
        <f t="shared" si="11"/>
        <v>0.003449191444716347</v>
      </c>
      <c r="AN41" s="291">
        <f t="shared" si="12"/>
        <v>-0.07565307085503156</v>
      </c>
      <c r="AO41" s="291">
        <f t="shared" si="13"/>
        <v>0.003828115245916124</v>
      </c>
      <c r="AP41" s="291">
        <f t="shared" si="14"/>
        <v>0.03384125719813298</v>
      </c>
      <c r="AQ41" s="291">
        <f t="shared" si="15"/>
        <v>0.0044005440782855345</v>
      </c>
      <c r="AR41" s="291">
        <f t="shared" si="16"/>
        <v>0.14859677113210087</v>
      </c>
      <c r="AS41" s="291">
        <f t="shared" si="17"/>
        <v>0.0029013006686946083</v>
      </c>
      <c r="AT41" s="291">
        <f t="shared" si="18"/>
        <v>0.14817323275522806</v>
      </c>
      <c r="AU41" s="291">
        <f t="shared" si="19"/>
        <v>0.00409391172535194</v>
      </c>
      <c r="AV41" s="291">
        <f t="shared" si="20"/>
        <v>0.06543727693405317</v>
      </c>
      <c r="AW41" s="291">
        <f t="shared" si="21"/>
        <v>0.0033721827310066216</v>
      </c>
      <c r="AX41" s="291">
        <f t="shared" si="22"/>
        <v>0.1259149252331741</v>
      </c>
      <c r="AY41" s="291">
        <f t="shared" si="23"/>
        <v>0.0035871353880506875</v>
      </c>
      <c r="AZ41" s="291">
        <f t="shared" si="24"/>
        <v>-0.08194591173856097</v>
      </c>
      <c r="BA41" s="291">
        <f t="shared" si="25"/>
        <v>0.004507453319694197</v>
      </c>
      <c r="BB41" s="291">
        <f t="shared" si="26"/>
        <v>-0.1497572674802559</v>
      </c>
      <c r="BC41" s="291">
        <f t="shared" si="27"/>
        <v>0.003348337730392044</v>
      </c>
      <c r="BD41" s="291">
        <f t="shared" si="28"/>
        <v>0.2703469170081399</v>
      </c>
      <c r="BE41" s="291">
        <f t="shared" si="29"/>
        <v>0.002698750082783434</v>
      </c>
      <c r="BF41" s="228" t="s">
        <v>189</v>
      </c>
      <c r="BG41" s="293">
        <f t="shared" si="30"/>
        <v>0</v>
      </c>
      <c r="BH41" s="293">
        <f t="shared" si="31"/>
        <v>0</v>
      </c>
      <c r="BI41" s="293">
        <f t="shared" si="32"/>
        <v>0</v>
      </c>
      <c r="BJ41" s="293">
        <f t="shared" si="33"/>
        <v>1</v>
      </c>
      <c r="BK41" s="293">
        <f t="shared" si="34"/>
        <v>0</v>
      </c>
      <c r="BL41" s="293">
        <f t="shared" si="35"/>
        <v>0</v>
      </c>
      <c r="BM41" s="293">
        <f t="shared" si="36"/>
        <v>-1</v>
      </c>
      <c r="BN41" s="293">
        <f t="shared" si="37"/>
        <v>0</v>
      </c>
      <c r="BO41" s="293">
        <f t="shared" si="38"/>
        <v>1</v>
      </c>
      <c r="BP41" s="293">
        <f t="shared" si="39"/>
        <v>0</v>
      </c>
      <c r="BQ41" s="293">
        <f t="shared" si="40"/>
        <v>0</v>
      </c>
      <c r="BR41" s="293">
        <f t="shared" si="41"/>
        <v>0</v>
      </c>
      <c r="BS41" s="293">
        <f t="shared" si="42"/>
        <v>0</v>
      </c>
      <c r="BT41" s="293">
        <f t="shared" si="43"/>
        <v>0</v>
      </c>
      <c r="BU41" s="293">
        <f t="shared" si="44"/>
        <v>1</v>
      </c>
      <c r="BV41" s="293">
        <f t="shared" si="45"/>
        <v>0</v>
      </c>
      <c r="BW41" s="312">
        <f t="shared" si="46"/>
        <v>0</v>
      </c>
      <c r="BX41" s="312">
        <f t="shared" si="47"/>
        <v>0</v>
      </c>
      <c r="BY41" s="293">
        <f t="shared" si="48"/>
        <v>0</v>
      </c>
      <c r="BZ41" s="293" t="e">
        <f t="shared" si="49"/>
        <v>#VALUE!</v>
      </c>
      <c r="CB41" s="293">
        <f t="shared" si="50"/>
        <v>0</v>
      </c>
      <c r="CC41" s="293">
        <f t="shared" si="51"/>
        <v>0</v>
      </c>
      <c r="CD41" s="293">
        <f t="shared" si="52"/>
        <v>0</v>
      </c>
      <c r="CE41" s="293">
        <f t="shared" si="53"/>
        <v>1</v>
      </c>
      <c r="CF41" s="293">
        <f t="shared" si="54"/>
        <v>0</v>
      </c>
      <c r="CG41" s="293">
        <f t="shared" si="55"/>
        <v>0</v>
      </c>
      <c r="CH41" s="293">
        <f t="shared" si="56"/>
        <v>0</v>
      </c>
      <c r="CI41" s="293">
        <f t="shared" si="57"/>
        <v>0</v>
      </c>
      <c r="CJ41" s="293">
        <f t="shared" si="58"/>
        <v>1</v>
      </c>
      <c r="CK41" s="293">
        <f t="shared" si="59"/>
        <v>0</v>
      </c>
      <c r="CL41" s="293">
        <f t="shared" si="60"/>
        <v>0</v>
      </c>
      <c r="CM41" s="293">
        <f t="shared" si="61"/>
        <v>0</v>
      </c>
      <c r="CN41" s="293">
        <f t="shared" si="62"/>
        <v>1</v>
      </c>
      <c r="CO41" s="293">
        <f t="shared" si="63"/>
        <v>0</v>
      </c>
      <c r="CP41" s="293">
        <f t="shared" si="64"/>
        <v>1</v>
      </c>
      <c r="CQ41" s="293">
        <f t="shared" si="65"/>
        <v>0</v>
      </c>
      <c r="CR41" s="293">
        <f t="shared" si="66"/>
        <v>1</v>
      </c>
      <c r="CS41" s="293">
        <f t="shared" si="67"/>
        <v>0</v>
      </c>
      <c r="CT41" s="293">
        <f t="shared" si="68"/>
        <v>1</v>
      </c>
      <c r="CU41" s="293" t="e">
        <f t="shared" si="2"/>
        <v>#DIV/0!</v>
      </c>
      <c r="CW41" s="293">
        <f t="shared" si="69"/>
        <v>0</v>
      </c>
      <c r="CX41" s="293">
        <f t="shared" si="70"/>
        <v>0</v>
      </c>
      <c r="CY41" s="293">
        <f t="shared" si="71"/>
        <v>0</v>
      </c>
      <c r="CZ41" s="293">
        <f t="shared" si="72"/>
        <v>3</v>
      </c>
      <c r="DA41" s="293">
        <f t="shared" si="73"/>
        <v>0</v>
      </c>
      <c r="DB41" s="293">
        <f t="shared" si="74"/>
        <v>0</v>
      </c>
      <c r="DC41" s="293">
        <f t="shared" si="75"/>
        <v>0</v>
      </c>
      <c r="DD41" s="293">
        <f t="shared" si="76"/>
        <v>0</v>
      </c>
      <c r="DE41" s="293">
        <f t="shared" si="77"/>
        <v>3</v>
      </c>
      <c r="DF41" s="293">
        <f t="shared" si="78"/>
        <v>0</v>
      </c>
      <c r="DG41" s="293">
        <f t="shared" si="79"/>
        <v>0</v>
      </c>
      <c r="DH41" s="293">
        <f t="shared" si="80"/>
        <v>0</v>
      </c>
      <c r="DI41" s="293">
        <f t="shared" si="81"/>
        <v>2</v>
      </c>
      <c r="DJ41" s="293">
        <f t="shared" si="82"/>
        <v>0</v>
      </c>
      <c r="DK41" s="293">
        <f t="shared" si="83"/>
        <v>3</v>
      </c>
      <c r="DL41" s="293">
        <f t="shared" si="84"/>
        <v>0</v>
      </c>
      <c r="DM41" s="293">
        <f t="shared" si="85"/>
        <v>5</v>
      </c>
      <c r="DN41" s="293">
        <f t="shared" si="86"/>
        <v>0</v>
      </c>
      <c r="DO41" s="293">
        <f t="shared" si="87"/>
        <v>2</v>
      </c>
      <c r="DP41" s="293" t="e">
        <f t="shared" si="4"/>
        <v>#DIV/0!</v>
      </c>
    </row>
    <row r="42" spans="1:120" s="185" customFormat="1" ht="12.75">
      <c r="A42" s="228" t="s">
        <v>182</v>
      </c>
      <c r="B42" s="206">
        <v>-0.10634417694625227</v>
      </c>
      <c r="C42" s="206">
        <v>-0.0653889582340642</v>
      </c>
      <c r="D42" s="206">
        <v>0.23966342160462611</v>
      </c>
      <c r="E42" s="206">
        <v>0.09792457369988881</v>
      </c>
      <c r="F42" s="301">
        <f t="shared" si="5"/>
        <v>0.025798009727029655</v>
      </c>
      <c r="G42" s="206">
        <f t="shared" si="6"/>
        <v>0.059379486826792525</v>
      </c>
      <c r="H42" s="290"/>
      <c r="I42" s="185" t="b">
        <f t="shared" si="7"/>
        <v>1</v>
      </c>
      <c r="J42" s="291">
        <v>0.025798009727029655</v>
      </c>
      <c r="K42" s="291">
        <v>0.059379486826792525</v>
      </c>
      <c r="L42" s="291">
        <v>0.26176122997133106</v>
      </c>
      <c r="M42" s="292" t="s">
        <v>20</v>
      </c>
      <c r="N42" s="112" t="s">
        <v>182</v>
      </c>
      <c r="O42" s="185">
        <v>1</v>
      </c>
      <c r="P42" s="290" t="s">
        <v>20</v>
      </c>
      <c r="Q42" s="291">
        <v>-0.15515671590319088</v>
      </c>
      <c r="R42" s="291">
        <v>0.060595352970168936</v>
      </c>
      <c r="S42" s="291">
        <v>-0.10634417694625227</v>
      </c>
      <c r="T42" s="291">
        <v>0.07811055741270917</v>
      </c>
      <c r="U42" s="291">
        <v>-0.0653889582340642</v>
      </c>
      <c r="V42" s="291">
        <v>0.06388751661284571</v>
      </c>
      <c r="W42" s="291">
        <v>0.23966342160462611</v>
      </c>
      <c r="X42" s="291">
        <v>0.08830756669226113</v>
      </c>
      <c r="Y42" s="291">
        <v>0.08742633994741643</v>
      </c>
      <c r="Z42" s="291">
        <v>0.12372867423349451</v>
      </c>
      <c r="AA42" s="291">
        <v>0.2481724202869611</v>
      </c>
      <c r="AB42" s="291">
        <v>0.072609937524248</v>
      </c>
      <c r="AC42" s="291">
        <v>0.09792457369988881</v>
      </c>
      <c r="AD42" s="291">
        <v>0.0865241543479903</v>
      </c>
      <c r="AE42" s="291">
        <f t="shared" si="8"/>
        <v>0.025798009727029655</v>
      </c>
      <c r="AF42" s="291">
        <v>0.042401342129018985</v>
      </c>
      <c r="AG42" s="291">
        <f t="shared" si="9"/>
        <v>-0.059379486826792525</v>
      </c>
      <c r="AH42" s="291">
        <v>0.09681246057120681</v>
      </c>
      <c r="AI42" s="291">
        <v>0.26176122997133106</v>
      </c>
      <c r="AJ42" s="291">
        <v>0.03702402694258359</v>
      </c>
      <c r="AK42" s="291"/>
      <c r="AL42" s="291">
        <f t="shared" si="10"/>
        <v>-0.12501919707886072</v>
      </c>
      <c r="AM42" s="291">
        <f t="shared" si="11"/>
        <v>0.0035033324708337236</v>
      </c>
      <c r="AN42" s="291">
        <f t="shared" si="12"/>
        <v>-0.07105109908880529</v>
      </c>
      <c r="AO42" s="291">
        <f t="shared" si="13"/>
        <v>0.0038698175249399615</v>
      </c>
      <c r="AP42" s="291">
        <f t="shared" si="14"/>
        <v>0.03603017104111813</v>
      </c>
      <c r="AQ42" s="291">
        <f t="shared" si="15"/>
        <v>0.004441561445073516</v>
      </c>
      <c r="AR42" s="291">
        <f t="shared" si="16"/>
        <v>0.14017665758759537</v>
      </c>
      <c r="AS42" s="291">
        <f t="shared" si="17"/>
        <v>0.002867730365251595</v>
      </c>
      <c r="AT42" s="291">
        <f t="shared" si="18"/>
        <v>0.1545416475986635</v>
      </c>
      <c r="AU42" s="291">
        <f t="shared" si="19"/>
        <v>0.0038365168350220358</v>
      </c>
      <c r="AV42" s="291">
        <f t="shared" si="20"/>
        <v>0.05679865341869724</v>
      </c>
      <c r="AW42" s="291">
        <f t="shared" si="21"/>
        <v>0.0033656316042809217</v>
      </c>
      <c r="AX42" s="291">
        <f t="shared" si="22"/>
        <v>0.13086699481860262</v>
      </c>
      <c r="AY42" s="291">
        <f t="shared" si="23"/>
        <v>0.0035516795772888967</v>
      </c>
      <c r="AZ42" s="291">
        <f t="shared" si="24"/>
        <v>-0.07874408401576131</v>
      </c>
      <c r="BA42" s="291">
        <f t="shared" si="25"/>
        <v>0.004595256925747045</v>
      </c>
      <c r="BB42" s="291">
        <f t="shared" si="26"/>
        <v>-0.15168738900426745</v>
      </c>
      <c r="BC42" s="291">
        <f t="shared" si="27"/>
        <v>0.003228222067162465</v>
      </c>
      <c r="BD42" s="291">
        <f t="shared" si="28"/>
        <v>0.2672575447678081</v>
      </c>
      <c r="BE42" s="291">
        <f t="shared" si="29"/>
        <v>0.002834464090714489</v>
      </c>
      <c r="BF42" s="228" t="s">
        <v>182</v>
      </c>
      <c r="BG42" s="293">
        <f t="shared" si="30"/>
        <v>0</v>
      </c>
      <c r="BH42" s="293">
        <f t="shared" si="31"/>
        <v>0</v>
      </c>
      <c r="BI42" s="293">
        <f t="shared" si="32"/>
        <v>0</v>
      </c>
      <c r="BJ42" s="293">
        <f t="shared" si="33"/>
        <v>0</v>
      </c>
      <c r="BK42" s="293">
        <f t="shared" si="34"/>
        <v>0</v>
      </c>
      <c r="BL42" s="293">
        <f t="shared" si="35"/>
        <v>0</v>
      </c>
      <c r="BM42" s="293">
        <f t="shared" si="36"/>
        <v>0</v>
      </c>
      <c r="BN42" s="293">
        <f t="shared" si="37"/>
        <v>0</v>
      </c>
      <c r="BO42" s="293">
        <f t="shared" si="38"/>
        <v>0</v>
      </c>
      <c r="BP42" s="293">
        <f t="shared" si="39"/>
        <v>0</v>
      </c>
      <c r="BQ42" s="293">
        <f t="shared" si="40"/>
        <v>1</v>
      </c>
      <c r="BR42" s="293">
        <f t="shared" si="41"/>
        <v>0</v>
      </c>
      <c r="BS42" s="293">
        <f t="shared" si="42"/>
        <v>0</v>
      </c>
      <c r="BT42" s="293">
        <f t="shared" si="43"/>
        <v>0</v>
      </c>
      <c r="BU42" s="293">
        <f t="shared" si="44"/>
        <v>1</v>
      </c>
      <c r="BV42" s="293">
        <f t="shared" si="45"/>
        <v>0</v>
      </c>
      <c r="BW42" s="312">
        <f t="shared" si="46"/>
        <v>0</v>
      </c>
      <c r="BX42" s="312">
        <f t="shared" si="47"/>
        <v>0</v>
      </c>
      <c r="BY42" s="293">
        <f t="shared" si="48"/>
        <v>0</v>
      </c>
      <c r="BZ42" s="293" t="e">
        <f t="shared" si="49"/>
        <v>#VALUE!</v>
      </c>
      <c r="CB42" s="293">
        <f t="shared" si="50"/>
        <v>1</v>
      </c>
      <c r="CC42" s="293">
        <f t="shared" si="51"/>
        <v>0</v>
      </c>
      <c r="CD42" s="293">
        <f t="shared" si="52"/>
        <v>0</v>
      </c>
      <c r="CE42" s="293">
        <f t="shared" si="53"/>
        <v>0</v>
      </c>
      <c r="CF42" s="293">
        <f t="shared" si="54"/>
        <v>0</v>
      </c>
      <c r="CG42" s="293">
        <f t="shared" si="55"/>
        <v>0</v>
      </c>
      <c r="CH42" s="293">
        <f t="shared" si="56"/>
        <v>1</v>
      </c>
      <c r="CI42" s="293">
        <f t="shared" si="57"/>
        <v>0</v>
      </c>
      <c r="CJ42" s="293">
        <f t="shared" si="58"/>
        <v>0</v>
      </c>
      <c r="CK42" s="293">
        <f t="shared" si="59"/>
        <v>0</v>
      </c>
      <c r="CL42" s="293">
        <f t="shared" si="60"/>
        <v>1</v>
      </c>
      <c r="CM42" s="293">
        <f t="shared" si="61"/>
        <v>0</v>
      </c>
      <c r="CN42" s="293">
        <f t="shared" si="62"/>
        <v>0</v>
      </c>
      <c r="CO42" s="293">
        <f t="shared" si="63"/>
        <v>1</v>
      </c>
      <c r="CP42" s="293">
        <f t="shared" si="64"/>
        <v>0</v>
      </c>
      <c r="CQ42" s="293">
        <f t="shared" si="65"/>
        <v>0</v>
      </c>
      <c r="CR42" s="293">
        <f t="shared" si="66"/>
        <v>0</v>
      </c>
      <c r="CS42" s="293">
        <f t="shared" si="67"/>
        <v>0</v>
      </c>
      <c r="CT42" s="293">
        <f t="shared" si="68"/>
        <v>1</v>
      </c>
      <c r="CU42" s="293" t="e">
        <f t="shared" si="2"/>
        <v>#DIV/0!</v>
      </c>
      <c r="CW42" s="293">
        <f t="shared" si="69"/>
        <v>5</v>
      </c>
      <c r="CX42" s="293">
        <f t="shared" si="70"/>
        <v>0</v>
      </c>
      <c r="CY42" s="293">
        <f t="shared" si="71"/>
        <v>0</v>
      </c>
      <c r="CZ42" s="293">
        <f t="shared" si="72"/>
        <v>0</v>
      </c>
      <c r="DA42" s="293">
        <f t="shared" si="73"/>
        <v>0</v>
      </c>
      <c r="DB42" s="293">
        <f t="shared" si="74"/>
        <v>0</v>
      </c>
      <c r="DC42" s="293">
        <f t="shared" si="75"/>
        <v>2</v>
      </c>
      <c r="DD42" s="293">
        <f t="shared" si="76"/>
        <v>0</v>
      </c>
      <c r="DE42" s="293">
        <f t="shared" si="77"/>
        <v>0</v>
      </c>
      <c r="DF42" s="293">
        <f t="shared" si="78"/>
        <v>0</v>
      </c>
      <c r="DG42" s="293">
        <f t="shared" si="79"/>
        <v>3</v>
      </c>
      <c r="DH42" s="293">
        <f t="shared" si="80"/>
        <v>0</v>
      </c>
      <c r="DI42" s="293">
        <f t="shared" si="81"/>
        <v>0</v>
      </c>
      <c r="DJ42" s="293">
        <f t="shared" si="82"/>
        <v>2</v>
      </c>
      <c r="DK42" s="293">
        <f t="shared" si="83"/>
        <v>0</v>
      </c>
      <c r="DL42" s="293">
        <f t="shared" si="84"/>
        <v>0</v>
      </c>
      <c r="DM42" s="293">
        <f t="shared" si="85"/>
        <v>0</v>
      </c>
      <c r="DN42" s="293">
        <f t="shared" si="86"/>
        <v>0</v>
      </c>
      <c r="DO42" s="293">
        <f t="shared" si="87"/>
        <v>2</v>
      </c>
      <c r="DP42" s="293" t="e">
        <f t="shared" si="4"/>
        <v>#DIV/0!</v>
      </c>
    </row>
    <row r="43" spans="1:120" s="185" customFormat="1" ht="12.75">
      <c r="A43" s="228" t="s">
        <v>201</v>
      </c>
      <c r="B43" s="206">
        <v>0.11709892743189178</v>
      </c>
      <c r="C43" s="206">
        <v>-0.04201120974707554</v>
      </c>
      <c r="D43" s="206">
        <v>0.04201120974707549</v>
      </c>
      <c r="E43" s="206">
        <v>0.04409028281058999</v>
      </c>
      <c r="F43" s="301">
        <f t="shared" si="5"/>
        <v>-0.061162276096870034</v>
      </c>
      <c r="G43" s="206">
        <f t="shared" si="6"/>
        <v>-0.25717474342306224</v>
      </c>
      <c r="H43" s="290"/>
      <c r="I43" s="185" t="b">
        <f t="shared" si="7"/>
        <v>1</v>
      </c>
      <c r="J43" s="291">
        <v>-0.061162276096870034</v>
      </c>
      <c r="K43" s="291">
        <v>-0.25717474342306224</v>
      </c>
      <c r="L43" s="291">
        <v>-0.06965060443797737</v>
      </c>
      <c r="M43" s="292" t="s">
        <v>39</v>
      </c>
      <c r="N43" s="112" t="s">
        <v>201</v>
      </c>
      <c r="O43" s="185">
        <v>1</v>
      </c>
      <c r="P43" s="290" t="s">
        <v>39</v>
      </c>
      <c r="Q43" s="291">
        <v>0.01115888007709996</v>
      </c>
      <c r="R43" s="291">
        <v>0.07256191292394043</v>
      </c>
      <c r="S43" s="291">
        <v>0.11709892743189178</v>
      </c>
      <c r="T43" s="291">
        <v>0.06223244290446068</v>
      </c>
      <c r="U43" s="291">
        <v>-0.04201120974707554</v>
      </c>
      <c r="V43" s="291">
        <v>0.07677246723405305</v>
      </c>
      <c r="W43" s="291">
        <v>0.04201120974707549</v>
      </c>
      <c r="X43" s="291">
        <v>0.07677246723405307</v>
      </c>
      <c r="Y43" s="291">
        <v>0.300146563143353</v>
      </c>
      <c r="Z43" s="291">
        <v>0.1293301414485482</v>
      </c>
      <c r="AA43" s="291">
        <v>0.01573666328656725</v>
      </c>
      <c r="AB43" s="291">
        <v>0.06460896872687692</v>
      </c>
      <c r="AC43" s="291">
        <v>0.04409028281058999</v>
      </c>
      <c r="AD43" s="291">
        <v>0.05407793351888839</v>
      </c>
      <c r="AE43" s="291">
        <f t="shared" si="8"/>
        <v>-0.061162276096870034</v>
      </c>
      <c r="AF43" s="291">
        <v>0.06194034452934523</v>
      </c>
      <c r="AG43" s="291">
        <f t="shared" si="9"/>
        <v>0.25717474342306224</v>
      </c>
      <c r="AH43" s="291">
        <v>0.05822787454931968</v>
      </c>
      <c r="AI43" s="291">
        <v>-0.06965060443797737</v>
      </c>
      <c r="AJ43" s="291">
        <v>0.0547719899837412</v>
      </c>
      <c r="AK43" s="291"/>
      <c r="AL43" s="291">
        <f t="shared" si="10"/>
        <v>-0.13005906362371802</v>
      </c>
      <c r="AM43" s="291">
        <f t="shared" si="11"/>
        <v>0.003460537409544732</v>
      </c>
      <c r="AN43" s="291">
        <f t="shared" si="12"/>
        <v>-0.07782210225177935</v>
      </c>
      <c r="AO43" s="291">
        <f t="shared" si="13"/>
        <v>0.003929912276480682</v>
      </c>
      <c r="AP43" s="291">
        <f t="shared" si="14"/>
        <v>0.03532175442030029</v>
      </c>
      <c r="AQ43" s="291">
        <f t="shared" si="15"/>
        <v>0.004389670379984314</v>
      </c>
      <c r="AR43" s="291">
        <f t="shared" si="16"/>
        <v>0.1461661185529757</v>
      </c>
      <c r="AS43" s="291">
        <f t="shared" si="17"/>
        <v>0.002905290024985428</v>
      </c>
      <c r="AT43" s="291">
        <f t="shared" si="18"/>
        <v>0.1480955802290897</v>
      </c>
      <c r="AU43" s="291">
        <f t="shared" si="19"/>
        <v>0.003815518206888834</v>
      </c>
      <c r="AV43" s="291">
        <f t="shared" si="20"/>
        <v>0.06384216120658796</v>
      </c>
      <c r="AW43" s="291">
        <f t="shared" si="21"/>
        <v>0.0033938218252814534</v>
      </c>
      <c r="AX43" s="291">
        <f t="shared" si="22"/>
        <v>0.1324983369667632</v>
      </c>
      <c r="AY43" s="291">
        <f t="shared" si="23"/>
        <v>0.0036698380532508884</v>
      </c>
      <c r="AZ43" s="291">
        <f t="shared" si="24"/>
        <v>-0.0761089238392795</v>
      </c>
      <c r="BA43" s="291">
        <f t="shared" si="25"/>
        <v>0.004515333786369977</v>
      </c>
      <c r="BB43" s="291">
        <f t="shared" si="26"/>
        <v>-0.16127994143608126</v>
      </c>
      <c r="BC43" s="291">
        <f t="shared" si="27"/>
        <v>0.003362454474632567</v>
      </c>
      <c r="BD43" s="291">
        <f t="shared" si="28"/>
        <v>0.2773003276286963</v>
      </c>
      <c r="BE43" s="291">
        <f t="shared" si="29"/>
        <v>0.0027774869156637315</v>
      </c>
      <c r="BF43" s="228" t="s">
        <v>201</v>
      </c>
      <c r="BG43" s="293">
        <f t="shared" si="30"/>
        <v>0</v>
      </c>
      <c r="BH43" s="293">
        <f t="shared" si="31"/>
        <v>0</v>
      </c>
      <c r="BI43" s="293">
        <f t="shared" si="32"/>
        <v>1</v>
      </c>
      <c r="BJ43" s="293">
        <f t="shared" si="33"/>
        <v>0</v>
      </c>
      <c r="BK43" s="293">
        <f t="shared" si="34"/>
        <v>0</v>
      </c>
      <c r="BL43" s="293">
        <f t="shared" si="35"/>
        <v>0</v>
      </c>
      <c r="BM43" s="293">
        <f t="shared" si="36"/>
        <v>0</v>
      </c>
      <c r="BN43" s="293">
        <f t="shared" si="37"/>
        <v>0</v>
      </c>
      <c r="BO43" s="293">
        <f t="shared" si="38"/>
        <v>0</v>
      </c>
      <c r="BP43" s="293">
        <f t="shared" si="39"/>
        <v>0</v>
      </c>
      <c r="BQ43" s="293">
        <f t="shared" si="40"/>
        <v>0</v>
      </c>
      <c r="BR43" s="293">
        <f t="shared" si="41"/>
        <v>0</v>
      </c>
      <c r="BS43" s="293">
        <f t="shared" si="42"/>
        <v>0</v>
      </c>
      <c r="BT43" s="293">
        <f t="shared" si="43"/>
        <v>0</v>
      </c>
      <c r="BU43" s="293">
        <f t="shared" si="44"/>
        <v>0</v>
      </c>
      <c r="BV43" s="293">
        <f t="shared" si="45"/>
        <v>0</v>
      </c>
      <c r="BW43" s="312">
        <f t="shared" si="46"/>
        <v>1</v>
      </c>
      <c r="BX43" s="312">
        <f t="shared" si="47"/>
        <v>0</v>
      </c>
      <c r="BY43" s="293">
        <f t="shared" si="48"/>
        <v>-1</v>
      </c>
      <c r="BZ43" s="293" t="e">
        <f t="shared" si="49"/>
        <v>#VALUE!</v>
      </c>
      <c r="CB43" s="293">
        <f t="shared" si="50"/>
        <v>0</v>
      </c>
      <c r="CC43" s="293">
        <f t="shared" si="51"/>
        <v>0</v>
      </c>
      <c r="CD43" s="293">
        <f t="shared" si="52"/>
        <v>0</v>
      </c>
      <c r="CE43" s="293">
        <f t="shared" si="53"/>
        <v>0</v>
      </c>
      <c r="CF43" s="293">
        <f t="shared" si="54"/>
        <v>0</v>
      </c>
      <c r="CG43" s="293">
        <f t="shared" si="55"/>
        <v>0</v>
      </c>
      <c r="CH43" s="293">
        <f t="shared" si="56"/>
        <v>0</v>
      </c>
      <c r="CI43" s="293">
        <f t="shared" si="57"/>
        <v>0</v>
      </c>
      <c r="CJ43" s="293">
        <f t="shared" si="58"/>
        <v>1</v>
      </c>
      <c r="CK43" s="293">
        <f t="shared" si="59"/>
        <v>1</v>
      </c>
      <c r="CL43" s="293">
        <f t="shared" si="60"/>
        <v>0</v>
      </c>
      <c r="CM43" s="293">
        <f t="shared" si="61"/>
        <v>0</v>
      </c>
      <c r="CN43" s="293">
        <f t="shared" si="62"/>
        <v>0</v>
      </c>
      <c r="CO43" s="293">
        <f t="shared" si="63"/>
        <v>0</v>
      </c>
      <c r="CP43" s="293">
        <f t="shared" si="64"/>
        <v>0</v>
      </c>
      <c r="CQ43" s="293">
        <f t="shared" si="65"/>
        <v>0</v>
      </c>
      <c r="CR43" s="293">
        <f t="shared" si="66"/>
        <v>1</v>
      </c>
      <c r="CS43" s="293">
        <f t="shared" si="67"/>
        <v>0</v>
      </c>
      <c r="CT43" s="293">
        <f t="shared" si="68"/>
        <v>0</v>
      </c>
      <c r="CU43" s="293" t="e">
        <f t="shared" si="2"/>
        <v>#DIV/0!</v>
      </c>
      <c r="CW43" s="293">
        <f t="shared" si="69"/>
        <v>0</v>
      </c>
      <c r="CX43" s="293">
        <f t="shared" si="70"/>
        <v>0</v>
      </c>
      <c r="CY43" s="293">
        <f t="shared" si="71"/>
        <v>0</v>
      </c>
      <c r="CZ43" s="293">
        <f t="shared" si="72"/>
        <v>0</v>
      </c>
      <c r="DA43" s="293">
        <f t="shared" si="73"/>
        <v>0</v>
      </c>
      <c r="DB43" s="293">
        <f t="shared" si="74"/>
        <v>0</v>
      </c>
      <c r="DC43" s="293">
        <f t="shared" si="75"/>
        <v>0</v>
      </c>
      <c r="DD43" s="293">
        <f t="shared" si="76"/>
        <v>0</v>
      </c>
      <c r="DE43" s="293">
        <f t="shared" si="77"/>
        <v>2</v>
      </c>
      <c r="DF43" s="293">
        <f t="shared" si="78"/>
        <v>2</v>
      </c>
      <c r="DG43" s="293">
        <f t="shared" si="79"/>
        <v>0</v>
      </c>
      <c r="DH43" s="293">
        <f t="shared" si="80"/>
        <v>0</v>
      </c>
      <c r="DI43" s="293">
        <f t="shared" si="81"/>
        <v>0</v>
      </c>
      <c r="DJ43" s="293">
        <f t="shared" si="82"/>
        <v>0</v>
      </c>
      <c r="DK43" s="293">
        <f t="shared" si="83"/>
        <v>0</v>
      </c>
      <c r="DL43" s="293">
        <f t="shared" si="84"/>
        <v>0</v>
      </c>
      <c r="DM43" s="293">
        <f t="shared" si="85"/>
        <v>3</v>
      </c>
      <c r="DN43" s="293">
        <f t="shared" si="86"/>
        <v>0</v>
      </c>
      <c r="DO43" s="293">
        <f t="shared" si="87"/>
        <v>0</v>
      </c>
      <c r="DP43" s="293" t="e">
        <f t="shared" si="4"/>
        <v>#DIV/0!</v>
      </c>
    </row>
    <row r="44" spans="1:120" s="185" customFormat="1" ht="12.75">
      <c r="A44" s="228" t="s">
        <v>185</v>
      </c>
      <c r="B44" s="206">
        <v>-0.3579526694329125</v>
      </c>
      <c r="C44" s="206">
        <v>0.046638204063170735</v>
      </c>
      <c r="D44" s="206">
        <v>-0.03355571662731573</v>
      </c>
      <c r="E44" s="206">
        <v>-0.0007744947844874333</v>
      </c>
      <c r="F44" s="301">
        <f t="shared" si="5"/>
        <v>0.007763431852049584</v>
      </c>
      <c r="G44" s="206">
        <f t="shared" si="6"/>
        <v>-0.10378324758907101</v>
      </c>
      <c r="H44" s="290"/>
      <c r="I44" s="185" t="b">
        <f t="shared" si="7"/>
        <v>1</v>
      </c>
      <c r="J44" s="291">
        <v>0.007763431852049584</v>
      </c>
      <c r="K44" s="291">
        <v>-0.10378324758907101</v>
      </c>
      <c r="L44" s="291">
        <v>0.13737276375674456</v>
      </c>
      <c r="M44" s="292" t="s">
        <v>23</v>
      </c>
      <c r="N44" s="112" t="s">
        <v>185</v>
      </c>
      <c r="O44" s="185">
        <v>1</v>
      </c>
      <c r="P44" s="290" t="s">
        <v>23</v>
      </c>
      <c r="Q44" s="291">
        <v>-0.15066007667160064</v>
      </c>
      <c r="R44" s="291">
        <v>0.05901538078585988</v>
      </c>
      <c r="S44" s="291">
        <v>-0.3579526694329125</v>
      </c>
      <c r="T44" s="291">
        <v>0.057840736193991556</v>
      </c>
      <c r="U44" s="291">
        <v>0.046638204063170735</v>
      </c>
      <c r="V44" s="291">
        <v>0.06629128449275017</v>
      </c>
      <c r="W44" s="291">
        <v>-0.03355571662731573</v>
      </c>
      <c r="X44" s="291">
        <v>0.0366590325436061</v>
      </c>
      <c r="Y44" s="291">
        <v>0.1558751404650464</v>
      </c>
      <c r="Z44" s="291">
        <v>0.06198929847955193</v>
      </c>
      <c r="AA44" s="291">
        <v>0.0989974112781418</v>
      </c>
      <c r="AB44" s="291">
        <v>0.05136212411496708</v>
      </c>
      <c r="AC44" s="291">
        <v>-0.0007744947844874333</v>
      </c>
      <c r="AD44" s="291">
        <v>0.05916826403397534</v>
      </c>
      <c r="AE44" s="291">
        <f t="shared" si="8"/>
        <v>0.007763431852049584</v>
      </c>
      <c r="AF44" s="291">
        <v>0.07983229014864744</v>
      </c>
      <c r="AG44" s="291">
        <f t="shared" si="9"/>
        <v>0.10378324758907101</v>
      </c>
      <c r="AH44" s="291">
        <v>0.05691966544990616</v>
      </c>
      <c r="AI44" s="291">
        <v>0.13737276375674456</v>
      </c>
      <c r="AJ44" s="291">
        <v>0.06996994085653561</v>
      </c>
      <c r="AK44" s="291"/>
      <c r="AL44" s="291">
        <f t="shared" si="10"/>
        <v>-0.1251554588737574</v>
      </c>
      <c r="AM44" s="291">
        <f t="shared" si="11"/>
        <v>0.0035090024542552127</v>
      </c>
      <c r="AN44" s="291">
        <f t="shared" si="12"/>
        <v>-0.06342659931648226</v>
      </c>
      <c r="AO44" s="291">
        <f t="shared" si="13"/>
        <v>0.003946615548302562</v>
      </c>
      <c r="AP44" s="291">
        <f t="shared" si="14"/>
        <v>0.03263540854726253</v>
      </c>
      <c r="AQ44" s="291">
        <f t="shared" si="15"/>
        <v>0.004431857708035187</v>
      </c>
      <c r="AR44" s="291">
        <f t="shared" si="16"/>
        <v>0.14845602541280573</v>
      </c>
      <c r="AS44" s="291">
        <f t="shared" si="17"/>
        <v>0.0030378066324695504</v>
      </c>
      <c r="AT44" s="291">
        <f t="shared" si="18"/>
        <v>0.15246744152237168</v>
      </c>
      <c r="AU44" s="291">
        <f t="shared" si="19"/>
        <v>0.004071781527331731</v>
      </c>
      <c r="AV44" s="291">
        <f t="shared" si="20"/>
        <v>0.06131910823714631</v>
      </c>
      <c r="AW44" s="291">
        <f t="shared" si="21"/>
        <v>0.003440753571061511</v>
      </c>
      <c r="AX44" s="291">
        <f t="shared" si="22"/>
        <v>0.13385787568176552</v>
      </c>
      <c r="AY44" s="291">
        <f t="shared" si="23"/>
        <v>0.0036511728718718124</v>
      </c>
      <c r="AZ44" s="291">
        <f t="shared" si="24"/>
        <v>-0.07819758165591342</v>
      </c>
      <c r="BA44" s="291">
        <f t="shared" si="25"/>
        <v>0.004442762815146794</v>
      </c>
      <c r="BB44" s="291">
        <f t="shared" si="26"/>
        <v>-0.15663171428959669</v>
      </c>
      <c r="BC44" s="291">
        <f t="shared" si="27"/>
        <v>0.003367053542894214</v>
      </c>
      <c r="BD44" s="291">
        <f t="shared" si="28"/>
        <v>0.2710268922288562</v>
      </c>
      <c r="BE44" s="291">
        <f t="shared" si="29"/>
        <v>0.002729155961597933</v>
      </c>
      <c r="BF44" s="228" t="s">
        <v>185</v>
      </c>
      <c r="BG44" s="293">
        <f t="shared" si="30"/>
        <v>0</v>
      </c>
      <c r="BH44" s="293">
        <f t="shared" si="31"/>
        <v>0</v>
      </c>
      <c r="BI44" s="293">
        <f t="shared" si="32"/>
        <v>-1</v>
      </c>
      <c r="BJ44" s="293">
        <f t="shared" si="33"/>
        <v>0</v>
      </c>
      <c r="BK44" s="293">
        <f t="shared" si="34"/>
        <v>0</v>
      </c>
      <c r="BL44" s="293">
        <f t="shared" si="35"/>
        <v>0</v>
      </c>
      <c r="BM44" s="293">
        <f t="shared" si="36"/>
        <v>-1</v>
      </c>
      <c r="BN44" s="293">
        <f t="shared" si="37"/>
        <v>0</v>
      </c>
      <c r="BO44" s="293">
        <f t="shared" si="38"/>
        <v>0</v>
      </c>
      <c r="BP44" s="293">
        <f t="shared" si="39"/>
        <v>0</v>
      </c>
      <c r="BQ44" s="293">
        <f t="shared" si="40"/>
        <v>0</v>
      </c>
      <c r="BR44" s="293">
        <f t="shared" si="41"/>
        <v>0</v>
      </c>
      <c r="BS44" s="293">
        <f t="shared" si="42"/>
        <v>-1</v>
      </c>
      <c r="BT44" s="293">
        <f t="shared" si="43"/>
        <v>0</v>
      </c>
      <c r="BU44" s="293">
        <f t="shared" si="44"/>
        <v>0</v>
      </c>
      <c r="BV44" s="293">
        <f t="shared" si="45"/>
        <v>0</v>
      </c>
      <c r="BW44" s="312">
        <f t="shared" si="46"/>
        <v>1</v>
      </c>
      <c r="BX44" s="312">
        <f t="shared" si="47"/>
        <v>0</v>
      </c>
      <c r="BY44" s="293">
        <f t="shared" si="48"/>
        <v>0</v>
      </c>
      <c r="BZ44" s="293" t="e">
        <f t="shared" si="49"/>
        <v>#VALUE!</v>
      </c>
      <c r="CB44" s="293">
        <f t="shared" si="50"/>
        <v>1</v>
      </c>
      <c r="CC44" s="293">
        <f t="shared" si="51"/>
        <v>0</v>
      </c>
      <c r="CD44" s="293">
        <f t="shared" si="52"/>
        <v>1</v>
      </c>
      <c r="CE44" s="293">
        <f t="shared" si="53"/>
        <v>0</v>
      </c>
      <c r="CF44" s="293">
        <f t="shared" si="54"/>
        <v>0</v>
      </c>
      <c r="CG44" s="293">
        <f t="shared" si="55"/>
        <v>1</v>
      </c>
      <c r="CH44" s="293">
        <f t="shared" si="56"/>
        <v>0</v>
      </c>
      <c r="CI44" s="293">
        <f t="shared" si="57"/>
        <v>0</v>
      </c>
      <c r="CJ44" s="293">
        <f t="shared" si="58"/>
        <v>1</v>
      </c>
      <c r="CK44" s="293">
        <f t="shared" si="59"/>
        <v>0</v>
      </c>
      <c r="CL44" s="293">
        <f t="shared" si="60"/>
        <v>0</v>
      </c>
      <c r="CM44" s="293">
        <f t="shared" si="61"/>
        <v>1</v>
      </c>
      <c r="CN44" s="293">
        <f t="shared" si="62"/>
        <v>0</v>
      </c>
      <c r="CO44" s="293">
        <f t="shared" si="63"/>
        <v>1</v>
      </c>
      <c r="CP44" s="293">
        <f t="shared" si="64"/>
        <v>0</v>
      </c>
      <c r="CQ44" s="293">
        <f t="shared" si="65"/>
        <v>0</v>
      </c>
      <c r="CR44" s="293">
        <f t="shared" si="66"/>
        <v>0</v>
      </c>
      <c r="CS44" s="293">
        <f t="shared" si="67"/>
        <v>0</v>
      </c>
      <c r="CT44" s="293">
        <f t="shared" si="68"/>
        <v>1</v>
      </c>
      <c r="CU44" s="293" t="e">
        <f t="shared" si="2"/>
        <v>#DIV/0!</v>
      </c>
      <c r="CW44" s="293">
        <f t="shared" si="69"/>
        <v>5</v>
      </c>
      <c r="CX44" s="293">
        <f t="shared" si="70"/>
        <v>0</v>
      </c>
      <c r="CY44" s="293">
        <f t="shared" si="71"/>
        <v>6</v>
      </c>
      <c r="CZ44" s="293">
        <f t="shared" si="72"/>
        <v>0</v>
      </c>
      <c r="DA44" s="293">
        <f t="shared" si="73"/>
        <v>0</v>
      </c>
      <c r="DB44" s="293">
        <f t="shared" si="74"/>
        <v>2</v>
      </c>
      <c r="DC44" s="293">
        <f t="shared" si="75"/>
        <v>0</v>
      </c>
      <c r="DD44" s="293">
        <f t="shared" si="76"/>
        <v>0</v>
      </c>
      <c r="DE44" s="293">
        <f t="shared" si="77"/>
        <v>2</v>
      </c>
      <c r="DF44" s="293">
        <f t="shared" si="78"/>
        <v>0</v>
      </c>
      <c r="DG44" s="293">
        <f t="shared" si="79"/>
        <v>0</v>
      </c>
      <c r="DH44" s="293">
        <f t="shared" si="80"/>
        <v>2</v>
      </c>
      <c r="DI44" s="293">
        <f t="shared" si="81"/>
        <v>0</v>
      </c>
      <c r="DJ44" s="293">
        <f t="shared" si="82"/>
        <v>2</v>
      </c>
      <c r="DK44" s="293">
        <f t="shared" si="83"/>
        <v>0</v>
      </c>
      <c r="DL44" s="293">
        <f t="shared" si="84"/>
        <v>0</v>
      </c>
      <c r="DM44" s="293">
        <f t="shared" si="85"/>
        <v>0</v>
      </c>
      <c r="DN44" s="293">
        <f t="shared" si="86"/>
        <v>0</v>
      </c>
      <c r="DO44" s="293">
        <f t="shared" si="87"/>
        <v>2</v>
      </c>
      <c r="DP44" s="293" t="e">
        <f t="shared" si="4"/>
        <v>#DIV/0!</v>
      </c>
    </row>
    <row r="45" spans="1:120" s="185" customFormat="1" ht="12.75">
      <c r="A45" s="228" t="s">
        <v>222</v>
      </c>
      <c r="B45" s="206">
        <v>-0.41991671728772884</v>
      </c>
      <c r="C45" s="206">
        <v>-0.24416316262265927</v>
      </c>
      <c r="D45" s="206">
        <v>0.09773859900879558</v>
      </c>
      <c r="E45" s="206">
        <v>0.21625236918560653</v>
      </c>
      <c r="F45" s="301">
        <f t="shared" si="5"/>
        <v>0.05654918306547579</v>
      </c>
      <c r="G45" s="206">
        <f t="shared" si="6"/>
        <v>-0.16895044040808221</v>
      </c>
      <c r="H45" s="290"/>
      <c r="I45" s="185" t="b">
        <f t="shared" si="7"/>
        <v>1</v>
      </c>
      <c r="J45" s="291">
        <v>0.05654918306547579</v>
      </c>
      <c r="K45" s="291">
        <v>-0.16895044040808221</v>
      </c>
      <c r="L45" s="291">
        <v>-0.016929805085414775</v>
      </c>
      <c r="M45" s="292" t="s">
        <v>60</v>
      </c>
      <c r="N45" s="112" t="s">
        <v>222</v>
      </c>
      <c r="O45" s="185">
        <v>1</v>
      </c>
      <c r="P45" s="290" t="s">
        <v>60</v>
      </c>
      <c r="Q45" s="291">
        <v>-0.27741727896895696</v>
      </c>
      <c r="R45" s="291">
        <v>0.0797569662937972</v>
      </c>
      <c r="S45" s="291">
        <v>-0.41991671728772884</v>
      </c>
      <c r="T45" s="291">
        <v>0.09592660410647998</v>
      </c>
      <c r="U45" s="291">
        <v>-0.24416316262265927</v>
      </c>
      <c r="V45" s="291">
        <v>0.16208319292490048</v>
      </c>
      <c r="W45" s="291">
        <v>0.09773859900879558</v>
      </c>
      <c r="X45" s="291">
        <v>0.06779495590004103</v>
      </c>
      <c r="Y45" s="291">
        <v>0.08982635977039366</v>
      </c>
      <c r="Z45" s="291">
        <v>0.0812291659767289</v>
      </c>
      <c r="AA45" s="291">
        <v>0.19786730102537808</v>
      </c>
      <c r="AB45" s="291">
        <v>0.08451820313051962</v>
      </c>
      <c r="AC45" s="291">
        <v>0.21625236918560653</v>
      </c>
      <c r="AD45" s="291">
        <v>0.08837276976233878</v>
      </c>
      <c r="AE45" s="291">
        <f t="shared" si="8"/>
        <v>0.05654918306547579</v>
      </c>
      <c r="AF45" s="291">
        <v>0.09020055605811401</v>
      </c>
      <c r="AG45" s="291">
        <f t="shared" si="9"/>
        <v>0.16895044040808221</v>
      </c>
      <c r="AH45" s="291">
        <v>0.08593636555302259</v>
      </c>
      <c r="AI45" s="291">
        <v>-0.016929805085414775</v>
      </c>
      <c r="AJ45" s="291">
        <v>0.07224092981625047</v>
      </c>
      <c r="AK45" s="291"/>
      <c r="AL45" s="291">
        <f t="shared" si="10"/>
        <v>-0.12131433153141326</v>
      </c>
      <c r="AM45" s="291">
        <f t="shared" si="11"/>
        <v>0.003434932910932369</v>
      </c>
      <c r="AN45" s="291">
        <f t="shared" si="12"/>
        <v>-0.061548900896639336</v>
      </c>
      <c r="AO45" s="291">
        <f t="shared" si="13"/>
        <v>0.0038029394142075597</v>
      </c>
      <c r="AP45" s="291">
        <f t="shared" si="14"/>
        <v>0.041447571174105864</v>
      </c>
      <c r="AQ45" s="291">
        <f t="shared" si="15"/>
        <v>0.004053794292963456</v>
      </c>
      <c r="AR45" s="291">
        <f t="shared" si="16"/>
        <v>0.144477409787469</v>
      </c>
      <c r="AS45" s="291">
        <f t="shared" si="17"/>
        <v>0.002934690974827953</v>
      </c>
      <c r="AT45" s="291">
        <f t="shared" si="18"/>
        <v>0.15446891972524</v>
      </c>
      <c r="AU45" s="291">
        <f t="shared" si="19"/>
        <v>0.0039977150343345124</v>
      </c>
      <c r="AV45" s="291">
        <f t="shared" si="20"/>
        <v>0.05832305097207855</v>
      </c>
      <c r="AW45" s="291">
        <f t="shared" si="21"/>
        <v>0.0033238923137663677</v>
      </c>
      <c r="AX45" s="291">
        <f t="shared" si="22"/>
        <v>0.12728130404630814</v>
      </c>
      <c r="AY45" s="291">
        <f t="shared" si="23"/>
        <v>0.0035450057439961845</v>
      </c>
      <c r="AZ45" s="291">
        <f t="shared" si="24"/>
        <v>-0.07967593775328997</v>
      </c>
      <c r="BA45" s="291">
        <f t="shared" si="25"/>
        <v>0.004400977472965725</v>
      </c>
      <c r="BB45" s="291">
        <f t="shared" si="26"/>
        <v>-0.1586064777083546</v>
      </c>
      <c r="BC45" s="291">
        <f t="shared" si="27"/>
        <v>0.003265782321455372</v>
      </c>
      <c r="BD45" s="291">
        <f t="shared" si="28"/>
        <v>0.27570272764831555</v>
      </c>
      <c r="BE45" s="291">
        <f t="shared" si="29"/>
        <v>0.0027219704265449107</v>
      </c>
      <c r="BF45" s="228" t="s">
        <v>222</v>
      </c>
      <c r="BG45" s="293">
        <f t="shared" si="30"/>
        <v>0</v>
      </c>
      <c r="BH45" s="293">
        <f t="shared" si="31"/>
        <v>0</v>
      </c>
      <c r="BI45" s="293">
        <f t="shared" si="32"/>
        <v>-1</v>
      </c>
      <c r="BJ45" s="293">
        <f t="shared" si="33"/>
        <v>0</v>
      </c>
      <c r="BK45" s="293">
        <f t="shared" si="34"/>
        <v>0</v>
      </c>
      <c r="BL45" s="293">
        <f t="shared" si="35"/>
        <v>0</v>
      </c>
      <c r="BM45" s="293">
        <f t="shared" si="36"/>
        <v>0</v>
      </c>
      <c r="BN45" s="293">
        <f t="shared" si="37"/>
        <v>0</v>
      </c>
      <c r="BO45" s="293">
        <f t="shared" si="38"/>
        <v>0</v>
      </c>
      <c r="BP45" s="293">
        <f t="shared" si="39"/>
        <v>0</v>
      </c>
      <c r="BQ45" s="293">
        <f t="shared" si="40"/>
        <v>0</v>
      </c>
      <c r="BR45" s="293">
        <f t="shared" si="41"/>
        <v>0</v>
      </c>
      <c r="BS45" s="293">
        <f t="shared" si="42"/>
        <v>0</v>
      </c>
      <c r="BT45" s="293">
        <f t="shared" si="43"/>
        <v>0</v>
      </c>
      <c r="BU45" s="293">
        <f t="shared" si="44"/>
        <v>0</v>
      </c>
      <c r="BV45" s="293">
        <f t="shared" si="45"/>
        <v>0</v>
      </c>
      <c r="BW45" s="312">
        <f t="shared" si="46"/>
        <v>1</v>
      </c>
      <c r="BX45" s="312">
        <f t="shared" si="47"/>
        <v>0</v>
      </c>
      <c r="BY45" s="293">
        <f t="shared" si="48"/>
        <v>-1</v>
      </c>
      <c r="BZ45" s="293" t="e">
        <f t="shared" si="49"/>
        <v>#VALUE!</v>
      </c>
      <c r="CB45" s="293">
        <f t="shared" si="50"/>
        <v>1</v>
      </c>
      <c r="CC45" s="293">
        <f t="shared" si="51"/>
        <v>0</v>
      </c>
      <c r="CD45" s="293">
        <f t="shared" si="52"/>
        <v>1</v>
      </c>
      <c r="CE45" s="293">
        <f t="shared" si="53"/>
        <v>0</v>
      </c>
      <c r="CF45" s="293">
        <f t="shared" si="54"/>
        <v>0</v>
      </c>
      <c r="CG45" s="293">
        <f t="shared" si="55"/>
        <v>0</v>
      </c>
      <c r="CH45" s="293">
        <f t="shared" si="56"/>
        <v>0</v>
      </c>
      <c r="CI45" s="293">
        <f t="shared" si="57"/>
        <v>0</v>
      </c>
      <c r="CJ45" s="293">
        <f t="shared" si="58"/>
        <v>0</v>
      </c>
      <c r="CK45" s="293">
        <f t="shared" si="59"/>
        <v>0</v>
      </c>
      <c r="CL45" s="293">
        <f t="shared" si="60"/>
        <v>1</v>
      </c>
      <c r="CM45" s="293">
        <f t="shared" si="61"/>
        <v>0</v>
      </c>
      <c r="CN45" s="293">
        <f t="shared" si="62"/>
        <v>1</v>
      </c>
      <c r="CO45" s="293">
        <f t="shared" si="63"/>
        <v>0</v>
      </c>
      <c r="CP45" s="293">
        <f t="shared" si="64"/>
        <v>0</v>
      </c>
      <c r="CQ45" s="293">
        <f t="shared" si="65"/>
        <v>0</v>
      </c>
      <c r="CR45" s="293">
        <f t="shared" si="66"/>
        <v>1</v>
      </c>
      <c r="CS45" s="293">
        <f t="shared" si="67"/>
        <v>1</v>
      </c>
      <c r="CT45" s="293">
        <f t="shared" si="68"/>
        <v>0</v>
      </c>
      <c r="CU45" s="293" t="e">
        <f t="shared" si="2"/>
        <v>#DIV/0!</v>
      </c>
      <c r="CW45" s="293">
        <f t="shared" si="69"/>
        <v>5</v>
      </c>
      <c r="CX45" s="293">
        <f t="shared" si="70"/>
        <v>0</v>
      </c>
      <c r="CY45" s="293">
        <f t="shared" si="71"/>
        <v>6</v>
      </c>
      <c r="CZ45" s="293">
        <f t="shared" si="72"/>
        <v>0</v>
      </c>
      <c r="DA45" s="293">
        <f t="shared" si="73"/>
        <v>0</v>
      </c>
      <c r="DB45" s="293">
        <f t="shared" si="74"/>
        <v>0</v>
      </c>
      <c r="DC45" s="293">
        <f t="shared" si="75"/>
        <v>0</v>
      </c>
      <c r="DD45" s="293">
        <f t="shared" si="76"/>
        <v>0</v>
      </c>
      <c r="DE45" s="293">
        <f t="shared" si="77"/>
        <v>0</v>
      </c>
      <c r="DF45" s="293">
        <f t="shared" si="78"/>
        <v>0</v>
      </c>
      <c r="DG45" s="293">
        <f t="shared" si="79"/>
        <v>2</v>
      </c>
      <c r="DH45" s="293">
        <f t="shared" si="80"/>
        <v>0</v>
      </c>
      <c r="DI45" s="293">
        <f t="shared" si="81"/>
        <v>2</v>
      </c>
      <c r="DJ45" s="293">
        <f t="shared" si="82"/>
        <v>0</v>
      </c>
      <c r="DK45" s="293">
        <f t="shared" si="83"/>
        <v>0</v>
      </c>
      <c r="DL45" s="293">
        <f t="shared" si="84"/>
        <v>0</v>
      </c>
      <c r="DM45" s="293">
        <f t="shared" si="85"/>
        <v>3</v>
      </c>
      <c r="DN45" s="293">
        <f t="shared" si="86"/>
        <v>2</v>
      </c>
      <c r="DO45" s="293">
        <f t="shared" si="87"/>
        <v>0</v>
      </c>
      <c r="DP45" s="293" t="e">
        <f t="shared" si="4"/>
        <v>#DIV/0!</v>
      </c>
    </row>
    <row r="46" spans="1:120" s="185" customFormat="1" ht="17.25" customHeight="1">
      <c r="A46" s="229" t="s">
        <v>244</v>
      </c>
      <c r="B46" s="206">
        <v>-0.07427364990535841</v>
      </c>
      <c r="C46" s="206">
        <v>0.03511270894133856</v>
      </c>
      <c r="D46" s="206">
        <v>0.1520466600623523</v>
      </c>
      <c r="E46" s="206">
        <v>0.13383440614284167</v>
      </c>
      <c r="F46" s="301">
        <f t="shared" si="5"/>
        <v>-0.07796232614524526</v>
      </c>
      <c r="G46" s="206">
        <f t="shared" si="6"/>
        <v>0.15348676739295816</v>
      </c>
      <c r="H46" s="290"/>
      <c r="I46" s="185" t="b">
        <f t="shared" si="7"/>
        <v>1</v>
      </c>
      <c r="J46" s="296">
        <v>-0.07796232614524526</v>
      </c>
      <c r="K46" s="291">
        <v>0.15348676739295816</v>
      </c>
      <c r="L46" s="291">
        <v>0.2751897032517878</v>
      </c>
      <c r="M46" s="295" t="s">
        <v>155</v>
      </c>
      <c r="N46" s="112" t="s">
        <v>232</v>
      </c>
      <c r="O46" s="272">
        <v>0</v>
      </c>
      <c r="P46" s="290" t="s">
        <v>155</v>
      </c>
      <c r="Q46" s="291">
        <v>-0.12972091574259378</v>
      </c>
      <c r="R46" s="296">
        <v>0.011330568234275834</v>
      </c>
      <c r="S46" s="296">
        <v>-0.07427364990535841</v>
      </c>
      <c r="T46" s="296">
        <v>0.012018968390941992</v>
      </c>
      <c r="U46" s="296">
        <v>0.03511270894133856</v>
      </c>
      <c r="V46" s="296">
        <v>0.014409843179302653</v>
      </c>
      <c r="W46" s="296">
        <v>0.1520466600623523</v>
      </c>
      <c r="X46" s="296">
        <v>0.011306655056217325</v>
      </c>
      <c r="Y46" s="296">
        <v>0.1571909306273731</v>
      </c>
      <c r="Z46" s="296">
        <v>0.012640151324255128</v>
      </c>
      <c r="AA46" s="296">
        <v>0.06431902979102941</v>
      </c>
      <c r="AB46" s="296">
        <v>0.011184471525697105</v>
      </c>
      <c r="AC46" s="296">
        <v>0.13383440614284167</v>
      </c>
      <c r="AD46" s="296">
        <v>0.01161239607648448</v>
      </c>
      <c r="AE46" s="291">
        <f t="shared" si="8"/>
        <v>-0.07796232614524526</v>
      </c>
      <c r="AF46" s="296">
        <v>0.013569139788558608</v>
      </c>
      <c r="AG46" s="291">
        <f t="shared" si="9"/>
        <v>-0.15348676739295816</v>
      </c>
      <c r="AH46" s="296">
        <v>0.011351859721918408</v>
      </c>
      <c r="AI46" s="291">
        <v>0.2751897032517878</v>
      </c>
      <c r="AJ46" s="296">
        <v>0.010183624763822363</v>
      </c>
      <c r="AK46" s="296"/>
      <c r="AL46" s="291">
        <f t="shared" si="10"/>
        <v>-0.12590559469134102</v>
      </c>
      <c r="AM46" s="291">
        <f t="shared" si="11"/>
        <v>0.003508230840022597</v>
      </c>
      <c r="AN46" s="291">
        <f t="shared" si="12"/>
        <v>-0.0720891307904949</v>
      </c>
      <c r="AO46" s="291">
        <f t="shared" si="13"/>
        <v>0.003928228816148814</v>
      </c>
      <c r="AP46" s="291">
        <f t="shared" si="14"/>
        <v>0.03304725547420101</v>
      </c>
      <c r="AQ46" s="291">
        <f t="shared" si="15"/>
        <v>0.00443075771096332</v>
      </c>
      <c r="AR46" s="291">
        <f t="shared" si="16"/>
        <v>0.14310273888221392</v>
      </c>
      <c r="AS46" s="291">
        <f t="shared" si="17"/>
        <v>0.0029782603679112166</v>
      </c>
      <c r="AT46" s="291">
        <f t="shared" si="18"/>
        <v>0.15256766796186214</v>
      </c>
      <c r="AU46" s="291">
        <f t="shared" si="19"/>
        <v>0.004064948360598993</v>
      </c>
      <c r="AV46" s="291">
        <f t="shared" si="20"/>
        <v>0.062427293620705</v>
      </c>
      <c r="AW46" s="291">
        <f t="shared" si="21"/>
        <v>0.0034156256561377572</v>
      </c>
      <c r="AX46" s="291">
        <f t="shared" si="22"/>
        <v>0.12989810007981692</v>
      </c>
      <c r="AY46" s="291">
        <f t="shared" si="23"/>
        <v>0.003646707513655568</v>
      </c>
      <c r="AZ46" s="291">
        <f t="shared" si="24"/>
        <v>-0.07566931655273805</v>
      </c>
      <c r="BA46" s="291">
        <f t="shared" si="25"/>
        <v>0.0044945826277636575</v>
      </c>
      <c r="BB46" s="291">
        <f t="shared" si="26"/>
        <v>-0.14897245070492998</v>
      </c>
      <c r="BC46" s="291">
        <f t="shared" si="27"/>
        <v>0.003363277252096071</v>
      </c>
      <c r="BD46" s="291">
        <f t="shared" si="28"/>
        <v>0.26709588845026466</v>
      </c>
      <c r="BE46" s="291">
        <f t="shared" si="29"/>
        <v>0.0027839082276744434</v>
      </c>
      <c r="BF46" s="229" t="s">
        <v>244</v>
      </c>
      <c r="BG46" s="293">
        <f t="shared" si="30"/>
        <v>0</v>
      </c>
      <c r="BH46" s="293">
        <f t="shared" si="31"/>
        <v>0</v>
      </c>
      <c r="BI46" s="293">
        <f t="shared" si="32"/>
        <v>0</v>
      </c>
      <c r="BJ46" s="293">
        <f t="shared" si="33"/>
        <v>0</v>
      </c>
      <c r="BK46" s="293">
        <f t="shared" si="34"/>
        <v>0</v>
      </c>
      <c r="BL46" s="293">
        <f t="shared" si="35"/>
        <v>0</v>
      </c>
      <c r="BM46" s="293">
        <f t="shared" si="36"/>
        <v>0</v>
      </c>
      <c r="BN46" s="293">
        <f t="shared" si="37"/>
        <v>0</v>
      </c>
      <c r="BO46" s="293">
        <f t="shared" si="38"/>
        <v>0</v>
      </c>
      <c r="BP46" s="293">
        <f t="shared" si="39"/>
        <v>0</v>
      </c>
      <c r="BQ46" s="293">
        <f t="shared" si="40"/>
        <v>0</v>
      </c>
      <c r="BR46" s="293">
        <f t="shared" si="41"/>
        <v>0</v>
      </c>
      <c r="BS46" s="293">
        <f t="shared" si="42"/>
        <v>0</v>
      </c>
      <c r="BT46" s="293">
        <f t="shared" si="43"/>
        <v>0</v>
      </c>
      <c r="BU46" s="293">
        <f t="shared" si="44"/>
        <v>0</v>
      </c>
      <c r="BV46" s="293">
        <f t="shared" si="45"/>
        <v>0</v>
      </c>
      <c r="BW46" s="312">
        <f t="shared" si="46"/>
        <v>0</v>
      </c>
      <c r="BX46" s="312">
        <f t="shared" si="47"/>
        <v>0</v>
      </c>
      <c r="BY46" s="293">
        <f t="shared" si="48"/>
        <v>0</v>
      </c>
      <c r="BZ46" s="293" t="e">
        <f t="shared" si="49"/>
        <v>#VALUE!</v>
      </c>
      <c r="CB46" s="293">
        <f t="shared" si="50"/>
        <v>1</v>
      </c>
      <c r="CC46" s="293">
        <f t="shared" si="51"/>
        <v>0</v>
      </c>
      <c r="CD46" s="293">
        <f t="shared" si="52"/>
        <v>1</v>
      </c>
      <c r="CE46" s="293">
        <f t="shared" si="53"/>
        <v>0</v>
      </c>
      <c r="CF46" s="293">
        <f t="shared" si="54"/>
        <v>1</v>
      </c>
      <c r="CG46" s="293">
        <f t="shared" si="55"/>
        <v>0</v>
      </c>
      <c r="CH46" s="293">
        <f t="shared" si="56"/>
        <v>1</v>
      </c>
      <c r="CI46" s="293">
        <f t="shared" si="57"/>
        <v>0</v>
      </c>
      <c r="CJ46" s="293">
        <f t="shared" si="58"/>
        <v>1</v>
      </c>
      <c r="CK46" s="293">
        <f t="shared" si="59"/>
        <v>0</v>
      </c>
      <c r="CL46" s="293">
        <f t="shared" si="60"/>
        <v>1</v>
      </c>
      <c r="CM46" s="293">
        <f t="shared" si="61"/>
        <v>0</v>
      </c>
      <c r="CN46" s="293">
        <f t="shared" si="62"/>
        <v>1</v>
      </c>
      <c r="CO46" s="293">
        <f t="shared" si="63"/>
        <v>0</v>
      </c>
      <c r="CP46" s="293">
        <f t="shared" si="64"/>
        <v>1</v>
      </c>
      <c r="CQ46" s="293">
        <f t="shared" si="65"/>
        <v>0</v>
      </c>
      <c r="CR46" s="293">
        <f t="shared" si="66"/>
        <v>1</v>
      </c>
      <c r="CS46" s="293">
        <f t="shared" si="67"/>
        <v>0</v>
      </c>
      <c r="CT46" s="293">
        <f t="shared" si="68"/>
        <v>1</v>
      </c>
      <c r="CU46" s="293" t="e">
        <f t="shared" si="2"/>
        <v>#DIV/0!</v>
      </c>
      <c r="CW46" s="293">
        <f t="shared" si="69"/>
        <v>5</v>
      </c>
      <c r="CX46" s="293">
        <f t="shared" si="70"/>
        <v>0</v>
      </c>
      <c r="CY46" s="293">
        <f t="shared" si="71"/>
        <v>5</v>
      </c>
      <c r="CZ46" s="293">
        <f t="shared" si="72"/>
        <v>0</v>
      </c>
      <c r="DA46" s="293">
        <f t="shared" si="73"/>
        <v>2</v>
      </c>
      <c r="DB46" s="293">
        <f t="shared" si="74"/>
        <v>0</v>
      </c>
      <c r="DC46" s="293">
        <f t="shared" si="75"/>
        <v>2</v>
      </c>
      <c r="DD46" s="293">
        <f t="shared" si="76"/>
        <v>0</v>
      </c>
      <c r="DE46" s="293">
        <f t="shared" si="77"/>
        <v>2</v>
      </c>
      <c r="DF46" s="293">
        <f t="shared" si="78"/>
        <v>0</v>
      </c>
      <c r="DG46" s="293">
        <f t="shared" si="79"/>
        <v>2</v>
      </c>
      <c r="DH46" s="293">
        <f t="shared" si="80"/>
        <v>0</v>
      </c>
      <c r="DI46" s="293">
        <f t="shared" si="81"/>
        <v>2</v>
      </c>
      <c r="DJ46" s="293">
        <f t="shared" si="82"/>
        <v>0</v>
      </c>
      <c r="DK46" s="293">
        <f t="shared" si="83"/>
        <v>5</v>
      </c>
      <c r="DL46" s="293">
        <f t="shared" si="84"/>
        <v>0</v>
      </c>
      <c r="DM46" s="293">
        <f t="shared" si="85"/>
        <v>5</v>
      </c>
      <c r="DN46" s="293">
        <f t="shared" si="86"/>
        <v>0</v>
      </c>
      <c r="DO46" s="293">
        <f t="shared" si="87"/>
        <v>2</v>
      </c>
      <c r="DP46" s="293" t="e">
        <f t="shared" si="4"/>
        <v>#DIV/0!</v>
      </c>
    </row>
    <row r="47" spans="1:120" s="185" customFormat="1" ht="17.25" customHeight="1">
      <c r="A47" s="273" t="s">
        <v>314</v>
      </c>
      <c r="B47" s="274"/>
      <c r="C47" s="275"/>
      <c r="D47" s="275"/>
      <c r="E47" s="275"/>
      <c r="F47" s="302"/>
      <c r="G47" s="276"/>
      <c r="H47" s="290"/>
      <c r="J47" s="296"/>
      <c r="K47" s="291"/>
      <c r="L47" s="291"/>
      <c r="M47" s="295"/>
      <c r="N47" s="112"/>
      <c r="O47" s="272"/>
      <c r="P47" s="290"/>
      <c r="Q47" s="291"/>
      <c r="R47" s="296"/>
      <c r="S47" s="296"/>
      <c r="T47" s="296"/>
      <c r="U47" s="296"/>
      <c r="V47" s="296"/>
      <c r="W47" s="296"/>
      <c r="X47" s="296"/>
      <c r="Y47" s="296"/>
      <c r="Z47" s="296"/>
      <c r="AA47" s="296"/>
      <c r="AB47" s="296"/>
      <c r="AC47" s="296"/>
      <c r="AD47" s="296"/>
      <c r="AE47" s="296"/>
      <c r="AF47" s="296"/>
      <c r="AG47" s="291"/>
      <c r="AH47" s="296"/>
      <c r="AI47" s="291"/>
      <c r="AJ47" s="296"/>
      <c r="AK47" s="296"/>
      <c r="AL47" s="291">
        <f t="shared" si="10"/>
        <v>-0.12590559469134102</v>
      </c>
      <c r="AM47" s="291">
        <f t="shared" si="11"/>
        <v>0.003508230840022597</v>
      </c>
      <c r="AN47" s="291">
        <f t="shared" si="12"/>
        <v>-0.0720891307904949</v>
      </c>
      <c r="AO47" s="291">
        <f t="shared" si="13"/>
        <v>0.003928228816148814</v>
      </c>
      <c r="AP47" s="291">
        <f t="shared" si="14"/>
        <v>0.03304725547420101</v>
      </c>
      <c r="AQ47" s="291">
        <f t="shared" si="15"/>
        <v>0.00443075771096332</v>
      </c>
      <c r="AR47" s="291">
        <f t="shared" si="16"/>
        <v>0.14310273888221392</v>
      </c>
      <c r="AS47" s="291">
        <f t="shared" si="17"/>
        <v>0.0029782603679112166</v>
      </c>
      <c r="AT47" s="291">
        <f t="shared" si="18"/>
        <v>0.15256766796186214</v>
      </c>
      <c r="AU47" s="291">
        <f t="shared" si="19"/>
        <v>0.004064948360598993</v>
      </c>
      <c r="AV47" s="291">
        <f t="shared" si="20"/>
        <v>0.062427293620705</v>
      </c>
      <c r="AW47" s="291">
        <f t="shared" si="21"/>
        <v>0.0034156256561377572</v>
      </c>
      <c r="AX47" s="291">
        <f t="shared" si="22"/>
        <v>0.12989810007981692</v>
      </c>
      <c r="AY47" s="291">
        <f t="shared" si="23"/>
        <v>0.003646707513655568</v>
      </c>
      <c r="AZ47" s="291">
        <f t="shared" si="24"/>
        <v>-0.07566931655273805</v>
      </c>
      <c r="BA47" s="291">
        <f t="shared" si="25"/>
        <v>0.0044945826277636575</v>
      </c>
      <c r="BB47" s="291">
        <f t="shared" si="26"/>
        <v>-0.14897245070492998</v>
      </c>
      <c r="BC47" s="291">
        <f t="shared" si="27"/>
        <v>0.003363277252096071</v>
      </c>
      <c r="BD47" s="291">
        <f t="shared" si="28"/>
        <v>0.26709588845026466</v>
      </c>
      <c r="BE47" s="291">
        <f t="shared" si="29"/>
        <v>0.0027839082276744434</v>
      </c>
      <c r="BF47" s="273" t="s">
        <v>314</v>
      </c>
      <c r="BG47" s="293">
        <f t="shared" si="30"/>
        <v>1</v>
      </c>
      <c r="BH47" s="293">
        <f t="shared" si="31"/>
        <v>0</v>
      </c>
      <c r="BI47" s="293">
        <f t="shared" si="32"/>
        <v>1</v>
      </c>
      <c r="BJ47" s="293">
        <f t="shared" si="33"/>
        <v>0</v>
      </c>
      <c r="BK47" s="293">
        <f t="shared" si="34"/>
        <v>-1</v>
      </c>
      <c r="BL47" s="293">
        <f t="shared" si="35"/>
        <v>0</v>
      </c>
      <c r="BM47" s="293">
        <f t="shared" si="36"/>
        <v>-1</v>
      </c>
      <c r="BN47" s="293">
        <f t="shared" si="37"/>
        <v>0</v>
      </c>
      <c r="BO47" s="293">
        <f t="shared" si="38"/>
        <v>-1</v>
      </c>
      <c r="BP47" s="293">
        <f t="shared" si="39"/>
        <v>0</v>
      </c>
      <c r="BQ47" s="293">
        <f t="shared" si="40"/>
        <v>-1</v>
      </c>
      <c r="BR47" s="293">
        <f t="shared" si="41"/>
        <v>0</v>
      </c>
      <c r="BS47" s="293">
        <f t="shared" si="42"/>
        <v>-1</v>
      </c>
      <c r="BT47" s="293">
        <f t="shared" si="43"/>
        <v>0</v>
      </c>
      <c r="BU47" s="293">
        <f t="shared" si="44"/>
        <v>1</v>
      </c>
      <c r="BV47" s="293">
        <f t="shared" si="45"/>
        <v>0</v>
      </c>
      <c r="BW47" s="312">
        <f t="shared" si="46"/>
        <v>1</v>
      </c>
      <c r="BX47" s="312">
        <f t="shared" si="47"/>
        <v>0</v>
      </c>
      <c r="BY47" s="293">
        <f t="shared" si="48"/>
        <v>-1</v>
      </c>
      <c r="BZ47" s="293"/>
      <c r="CB47" s="293" t="e">
        <f t="shared" si="50"/>
        <v>#DIV/0!</v>
      </c>
      <c r="CC47" s="293" t="e">
        <f t="shared" si="51"/>
        <v>#DIV/0!</v>
      </c>
      <c r="CD47" s="293" t="e">
        <f t="shared" si="52"/>
        <v>#DIV/0!</v>
      </c>
      <c r="CE47" s="293" t="e">
        <f t="shared" si="53"/>
        <v>#DIV/0!</v>
      </c>
      <c r="CF47" s="293" t="e">
        <f t="shared" si="54"/>
        <v>#DIV/0!</v>
      </c>
      <c r="CG47" s="293" t="e">
        <f t="shared" si="55"/>
        <v>#DIV/0!</v>
      </c>
      <c r="CH47" s="293" t="e">
        <f t="shared" si="56"/>
        <v>#DIV/0!</v>
      </c>
      <c r="CI47" s="293" t="e">
        <f t="shared" si="57"/>
        <v>#DIV/0!</v>
      </c>
      <c r="CJ47" s="293" t="e">
        <f t="shared" si="58"/>
        <v>#DIV/0!</v>
      </c>
      <c r="CK47" s="293" t="e">
        <f t="shared" si="59"/>
        <v>#DIV/0!</v>
      </c>
      <c r="CL47" s="293" t="e">
        <f t="shared" si="60"/>
        <v>#DIV/0!</v>
      </c>
      <c r="CM47" s="293" t="e">
        <f t="shared" si="61"/>
        <v>#DIV/0!</v>
      </c>
      <c r="CN47" s="293" t="e">
        <f t="shared" si="62"/>
        <v>#DIV/0!</v>
      </c>
      <c r="CO47" s="293" t="e">
        <f t="shared" si="63"/>
        <v>#DIV/0!</v>
      </c>
      <c r="CP47" s="293" t="e">
        <f t="shared" si="64"/>
        <v>#DIV/0!</v>
      </c>
      <c r="CQ47" s="293" t="e">
        <f t="shared" si="65"/>
        <v>#DIV/0!</v>
      </c>
      <c r="CR47" s="293" t="e">
        <f t="shared" si="66"/>
        <v>#DIV/0!</v>
      </c>
      <c r="CS47" s="293" t="e">
        <f t="shared" si="67"/>
        <v>#DIV/0!</v>
      </c>
      <c r="CT47" s="293" t="e">
        <f t="shared" si="68"/>
        <v>#DIV/0!</v>
      </c>
      <c r="CU47" s="293"/>
      <c r="CW47" s="293" t="e">
        <f t="shared" si="69"/>
        <v>#DIV/0!</v>
      </c>
      <c r="CX47" s="293" t="e">
        <f t="shared" si="70"/>
        <v>#DIV/0!</v>
      </c>
      <c r="CY47" s="293" t="e">
        <f t="shared" si="71"/>
        <v>#DIV/0!</v>
      </c>
      <c r="CZ47" s="293" t="e">
        <f t="shared" si="72"/>
        <v>#DIV/0!</v>
      </c>
      <c r="DA47" s="293" t="e">
        <f t="shared" si="73"/>
        <v>#DIV/0!</v>
      </c>
      <c r="DB47" s="293" t="e">
        <f t="shared" si="74"/>
        <v>#DIV/0!</v>
      </c>
      <c r="DC47" s="293" t="e">
        <f t="shared" si="75"/>
        <v>#DIV/0!</v>
      </c>
      <c r="DD47" s="293" t="e">
        <f t="shared" si="76"/>
        <v>#DIV/0!</v>
      </c>
      <c r="DE47" s="293" t="e">
        <f t="shared" si="77"/>
        <v>#DIV/0!</v>
      </c>
      <c r="DF47" s="293" t="e">
        <f t="shared" si="78"/>
        <v>#DIV/0!</v>
      </c>
      <c r="DG47" s="293" t="e">
        <f t="shared" si="79"/>
        <v>#DIV/0!</v>
      </c>
      <c r="DH47" s="293" t="e">
        <f t="shared" si="80"/>
        <v>#DIV/0!</v>
      </c>
      <c r="DI47" s="293" t="e">
        <f t="shared" si="81"/>
        <v>#DIV/0!</v>
      </c>
      <c r="DJ47" s="293" t="e">
        <f t="shared" si="82"/>
        <v>#DIV/0!</v>
      </c>
      <c r="DK47" s="293" t="e">
        <f t="shared" si="83"/>
        <v>#DIV/0!</v>
      </c>
      <c r="DL47" s="293" t="e">
        <f t="shared" si="84"/>
        <v>#DIV/0!</v>
      </c>
      <c r="DM47" s="293" t="e">
        <f t="shared" si="85"/>
        <v>#DIV/0!</v>
      </c>
      <c r="DN47" s="293" t="e">
        <f t="shared" si="86"/>
        <v>#DIV/0!</v>
      </c>
      <c r="DO47" s="293" t="e">
        <f t="shared" si="87"/>
        <v>#DIV/0!</v>
      </c>
      <c r="DP47" s="293"/>
    </row>
    <row r="48" spans="1:120" s="185" customFormat="1" ht="12.75">
      <c r="A48" s="228" t="s">
        <v>190</v>
      </c>
      <c r="B48" s="206">
        <v>-0.24973901846052113</v>
      </c>
      <c r="C48" s="206">
        <v>-0.002644247747415277</v>
      </c>
      <c r="D48" s="206">
        <v>0.38458244883816034</v>
      </c>
      <c r="E48" s="206">
        <v>0.4394805799048647</v>
      </c>
      <c r="F48" s="301">
        <f>J48</f>
        <v>0.2382268419492344</v>
      </c>
      <c r="G48" s="206">
        <f>K48</f>
        <v>0.15362550714419507</v>
      </c>
      <c r="H48" s="290"/>
      <c r="I48" s="185" t="b">
        <f t="shared" si="7"/>
        <v>1</v>
      </c>
      <c r="J48" s="291">
        <v>0.2382268419492344</v>
      </c>
      <c r="K48" s="291">
        <v>0.15362550714419507</v>
      </c>
      <c r="L48" s="291">
        <v>0.45753024864107955</v>
      </c>
      <c r="M48" s="292" t="s">
        <v>28</v>
      </c>
      <c r="N48" s="111" t="s">
        <v>190</v>
      </c>
      <c r="O48" s="185">
        <v>0</v>
      </c>
      <c r="P48" s="290" t="s">
        <v>28</v>
      </c>
      <c r="Q48" s="291">
        <v>-0.3799885730880062</v>
      </c>
      <c r="R48" s="291">
        <v>0.07558032686414115</v>
      </c>
      <c r="S48" s="291">
        <v>-0.24973901846052113</v>
      </c>
      <c r="T48" s="291">
        <v>0.07298843929614847</v>
      </c>
      <c r="U48" s="291">
        <v>-0.002644247747415277</v>
      </c>
      <c r="V48" s="291">
        <v>0.059057965632114205</v>
      </c>
      <c r="W48" s="291">
        <v>0.38458244883816034</v>
      </c>
      <c r="X48" s="291">
        <v>0.05472689993548341</v>
      </c>
      <c r="Y48" s="291">
        <v>0.24910235795102373</v>
      </c>
      <c r="Z48" s="291">
        <v>0.04947463933654039</v>
      </c>
      <c r="AA48" s="291">
        <v>0.02392346590012551</v>
      </c>
      <c r="AB48" s="291">
        <v>0.07425499333254591</v>
      </c>
      <c r="AC48" s="291">
        <v>0.4394805799048647</v>
      </c>
      <c r="AD48" s="291">
        <v>0.056089496836832044</v>
      </c>
      <c r="AE48" s="291">
        <f t="shared" si="8"/>
        <v>0.2382268419492344</v>
      </c>
      <c r="AF48" s="291">
        <v>0.06173616733688117</v>
      </c>
      <c r="AG48" s="291">
        <f t="shared" si="9"/>
        <v>-0.15362550714419507</v>
      </c>
      <c r="AH48" s="291">
        <v>0.07245197100985873</v>
      </c>
      <c r="AI48" s="291">
        <v>0.45753024864107955</v>
      </c>
      <c r="AJ48" s="291">
        <v>0.053815819134281156</v>
      </c>
      <c r="AK48" s="291"/>
      <c r="AL48" s="291">
        <f t="shared" si="10"/>
        <v>-0.12590559469134102</v>
      </c>
      <c r="AM48" s="291">
        <f t="shared" si="11"/>
        <v>0.003508230840022597</v>
      </c>
      <c r="AN48" s="291">
        <f t="shared" si="12"/>
        <v>-0.0720891307904949</v>
      </c>
      <c r="AO48" s="291">
        <f t="shared" si="13"/>
        <v>0.003928228816148814</v>
      </c>
      <c r="AP48" s="291">
        <f t="shared" si="14"/>
        <v>0.03304725547420101</v>
      </c>
      <c r="AQ48" s="291">
        <f t="shared" si="15"/>
        <v>0.00443075771096332</v>
      </c>
      <c r="AR48" s="291">
        <f t="shared" si="16"/>
        <v>0.14310273888221392</v>
      </c>
      <c r="AS48" s="291">
        <f t="shared" si="17"/>
        <v>0.0029782603679112166</v>
      </c>
      <c r="AT48" s="291">
        <f t="shared" si="18"/>
        <v>0.15256766796186214</v>
      </c>
      <c r="AU48" s="291">
        <f t="shared" si="19"/>
        <v>0.004064948360598993</v>
      </c>
      <c r="AV48" s="291">
        <f t="shared" si="20"/>
        <v>0.062427293620705</v>
      </c>
      <c r="AW48" s="291">
        <f t="shared" si="21"/>
        <v>0.0034156256561377572</v>
      </c>
      <c r="AX48" s="291">
        <f t="shared" si="22"/>
        <v>0.12989810007981692</v>
      </c>
      <c r="AY48" s="291">
        <f t="shared" si="23"/>
        <v>0.003646707513655568</v>
      </c>
      <c r="AZ48" s="291">
        <f t="shared" si="24"/>
        <v>-0.07566931655273805</v>
      </c>
      <c r="BA48" s="291">
        <f t="shared" si="25"/>
        <v>0.0044945826277636575</v>
      </c>
      <c r="BB48" s="291">
        <f t="shared" si="26"/>
        <v>-0.14897245070492998</v>
      </c>
      <c r="BC48" s="291">
        <f t="shared" si="27"/>
        <v>0.003363277252096071</v>
      </c>
      <c r="BD48" s="291">
        <f t="shared" si="28"/>
        <v>0.26709588845026466</v>
      </c>
      <c r="BE48" s="291">
        <f t="shared" si="29"/>
        <v>0.0027839082276744434</v>
      </c>
      <c r="BF48" s="228" t="s">
        <v>190</v>
      </c>
      <c r="BG48" s="293">
        <f t="shared" si="30"/>
        <v>-1</v>
      </c>
      <c r="BH48" s="293">
        <f t="shared" si="31"/>
        <v>0</v>
      </c>
      <c r="BI48" s="293">
        <f t="shared" si="32"/>
        <v>-1</v>
      </c>
      <c r="BJ48" s="293">
        <f t="shared" si="33"/>
        <v>1</v>
      </c>
      <c r="BK48" s="293">
        <f t="shared" si="34"/>
        <v>0</v>
      </c>
      <c r="BL48" s="293">
        <f t="shared" si="35"/>
        <v>0</v>
      </c>
      <c r="BM48" s="293">
        <f t="shared" si="36"/>
        <v>1</v>
      </c>
      <c r="BN48" s="293">
        <f t="shared" si="37"/>
        <v>0</v>
      </c>
      <c r="BO48" s="293">
        <f t="shared" si="38"/>
        <v>0</v>
      </c>
      <c r="BP48" s="293">
        <f t="shared" si="39"/>
        <v>0</v>
      </c>
      <c r="BQ48" s="293">
        <f t="shared" si="40"/>
        <v>0</v>
      </c>
      <c r="BR48" s="293">
        <f t="shared" si="41"/>
        <v>0</v>
      </c>
      <c r="BS48" s="293">
        <f t="shared" si="42"/>
        <v>1</v>
      </c>
      <c r="BT48" s="293">
        <f t="shared" si="43"/>
        <v>0</v>
      </c>
      <c r="BU48" s="293">
        <f t="shared" si="44"/>
        <v>1</v>
      </c>
      <c r="BV48" s="293">
        <f t="shared" si="45"/>
        <v>0</v>
      </c>
      <c r="BW48" s="312">
        <f t="shared" si="46"/>
        <v>0</v>
      </c>
      <c r="BX48" s="312">
        <f t="shared" si="47"/>
        <v>0</v>
      </c>
      <c r="BY48" s="293">
        <f t="shared" si="48"/>
        <v>1</v>
      </c>
      <c r="BZ48" s="293" t="e">
        <f t="shared" si="49"/>
        <v>#VALUE!</v>
      </c>
      <c r="CB48" s="293">
        <f t="shared" si="50"/>
        <v>1</v>
      </c>
      <c r="CC48" s="293">
        <f t="shared" si="51"/>
        <v>0</v>
      </c>
      <c r="CD48" s="293">
        <f t="shared" si="52"/>
        <v>1</v>
      </c>
      <c r="CE48" s="293">
        <f t="shared" si="53"/>
        <v>1</v>
      </c>
      <c r="CF48" s="293">
        <f t="shared" si="54"/>
        <v>0</v>
      </c>
      <c r="CG48" s="293">
        <f t="shared" si="55"/>
        <v>0</v>
      </c>
      <c r="CH48" s="293">
        <f t="shared" si="56"/>
        <v>1</v>
      </c>
      <c r="CI48" s="293">
        <f t="shared" si="57"/>
        <v>0</v>
      </c>
      <c r="CJ48" s="293">
        <f t="shared" si="58"/>
        <v>1</v>
      </c>
      <c r="CK48" s="293">
        <f t="shared" si="59"/>
        <v>1</v>
      </c>
      <c r="CL48" s="293">
        <f t="shared" si="60"/>
        <v>0</v>
      </c>
      <c r="CM48" s="293">
        <f t="shared" si="61"/>
        <v>0</v>
      </c>
      <c r="CN48" s="293">
        <f t="shared" si="62"/>
        <v>1</v>
      </c>
      <c r="CO48" s="293">
        <f t="shared" si="63"/>
        <v>0</v>
      </c>
      <c r="CP48" s="293">
        <f t="shared" si="64"/>
        <v>1</v>
      </c>
      <c r="CQ48" s="293">
        <f t="shared" si="65"/>
        <v>0</v>
      </c>
      <c r="CR48" s="293">
        <f t="shared" si="66"/>
        <v>1</v>
      </c>
      <c r="CS48" s="293">
        <f t="shared" si="67"/>
        <v>0</v>
      </c>
      <c r="CT48" s="293">
        <f t="shared" si="68"/>
        <v>1</v>
      </c>
      <c r="CU48" s="293" t="e">
        <f t="shared" si="2"/>
        <v>#DIV/0!</v>
      </c>
      <c r="CW48" s="293">
        <f t="shared" si="69"/>
        <v>6</v>
      </c>
      <c r="CX48" s="293">
        <f t="shared" si="70"/>
        <v>0</v>
      </c>
      <c r="CY48" s="293">
        <f t="shared" si="71"/>
        <v>6</v>
      </c>
      <c r="CZ48" s="293">
        <f t="shared" si="72"/>
        <v>3</v>
      </c>
      <c r="DA48" s="293">
        <f t="shared" si="73"/>
        <v>0</v>
      </c>
      <c r="DB48" s="293">
        <f t="shared" si="74"/>
        <v>0</v>
      </c>
      <c r="DC48" s="293">
        <f t="shared" si="75"/>
        <v>3</v>
      </c>
      <c r="DD48" s="293">
        <f t="shared" si="76"/>
        <v>0</v>
      </c>
      <c r="DE48" s="293">
        <f t="shared" si="77"/>
        <v>2</v>
      </c>
      <c r="DF48" s="293">
        <f t="shared" si="78"/>
        <v>2</v>
      </c>
      <c r="DG48" s="293">
        <f t="shared" si="79"/>
        <v>0</v>
      </c>
      <c r="DH48" s="293">
        <f t="shared" si="80"/>
        <v>0</v>
      </c>
      <c r="DI48" s="293">
        <f t="shared" si="81"/>
        <v>3</v>
      </c>
      <c r="DJ48" s="293">
        <f t="shared" si="82"/>
        <v>0</v>
      </c>
      <c r="DK48" s="293">
        <f t="shared" si="83"/>
        <v>3</v>
      </c>
      <c r="DL48" s="293">
        <f t="shared" si="84"/>
        <v>0</v>
      </c>
      <c r="DM48" s="293">
        <f t="shared" si="85"/>
        <v>5</v>
      </c>
      <c r="DN48" s="293">
        <f t="shared" si="86"/>
        <v>0</v>
      </c>
      <c r="DO48" s="293">
        <f t="shared" si="87"/>
        <v>3</v>
      </c>
      <c r="DP48" s="293" t="e">
        <f t="shared" si="4"/>
        <v>#DIV/0!</v>
      </c>
    </row>
    <row r="49" spans="1:120" s="185" customFormat="1" ht="12.75">
      <c r="A49" s="228" t="s">
        <v>169</v>
      </c>
      <c r="B49" s="206">
        <v>0.1330737245689995</v>
      </c>
      <c r="C49" s="206">
        <v>0.12887661223635405</v>
      </c>
      <c r="D49" s="206">
        <v>0.2157806465841987</v>
      </c>
      <c r="E49" s="206">
        <v>0.5090921909417598</v>
      </c>
      <c r="F49" s="301">
        <f aca="true" t="shared" si="88" ref="F49:F78">J49</f>
        <v>0.21343609413115786</v>
      </c>
      <c r="G49" s="206">
        <f aca="true" t="shared" si="89" ref="G49:G78">K49</f>
        <v>-0.019491469907521822</v>
      </c>
      <c r="H49" s="290"/>
      <c r="I49" s="185" t="b">
        <f t="shared" si="7"/>
        <v>1</v>
      </c>
      <c r="J49" s="291">
        <v>0.21343609413115786</v>
      </c>
      <c r="K49" s="291">
        <v>-0.019491469907521822</v>
      </c>
      <c r="L49" s="291">
        <v>0.08696434208090946</v>
      </c>
      <c r="M49" s="292" t="s">
        <v>7</v>
      </c>
      <c r="N49" s="111" t="s">
        <v>169</v>
      </c>
      <c r="O49" s="185">
        <v>0</v>
      </c>
      <c r="P49" s="290" t="s">
        <v>7</v>
      </c>
      <c r="Q49" s="291">
        <v>-0.2161496894719372</v>
      </c>
      <c r="R49" s="291">
        <v>0.0702391914510635</v>
      </c>
      <c r="S49" s="291">
        <v>0.1330737245689995</v>
      </c>
      <c r="T49" s="291">
        <v>0.07483814371839202</v>
      </c>
      <c r="U49" s="291">
        <v>0.12887661223635405</v>
      </c>
      <c r="V49" s="291">
        <v>0.07580813283313312</v>
      </c>
      <c r="W49" s="291">
        <v>0.2157806465841987</v>
      </c>
      <c r="X49" s="291">
        <v>0.13624700353438174</v>
      </c>
      <c r="Y49" s="291">
        <v>0.4548178269350815</v>
      </c>
      <c r="Z49" s="291">
        <v>0.06491932207010156</v>
      </c>
      <c r="AA49" s="291">
        <v>0.23489733242776492</v>
      </c>
      <c r="AB49" s="291">
        <v>0.09164709765792534</v>
      </c>
      <c r="AC49" s="291">
        <v>0.5090921909417598</v>
      </c>
      <c r="AD49" s="291">
        <v>0.0557829451782059</v>
      </c>
      <c r="AE49" s="291">
        <f t="shared" si="8"/>
        <v>0.21343609413115786</v>
      </c>
      <c r="AF49" s="291">
        <v>0.04006876004735691</v>
      </c>
      <c r="AG49" s="291">
        <f t="shared" si="9"/>
        <v>0.019491469907521822</v>
      </c>
      <c r="AH49" s="291">
        <v>0.05088144820602016</v>
      </c>
      <c r="AI49" s="291">
        <v>0.08696434208090946</v>
      </c>
      <c r="AJ49" s="291">
        <v>0.062291855549357684</v>
      </c>
      <c r="AK49" s="291"/>
      <c r="AL49" s="291">
        <f t="shared" si="10"/>
        <v>-0.12590559469134102</v>
      </c>
      <c r="AM49" s="291">
        <f t="shared" si="11"/>
        <v>0.003508230840022597</v>
      </c>
      <c r="AN49" s="291">
        <f t="shared" si="12"/>
        <v>-0.0720891307904949</v>
      </c>
      <c r="AO49" s="291">
        <f t="shared" si="13"/>
        <v>0.003928228816148814</v>
      </c>
      <c r="AP49" s="291">
        <f t="shared" si="14"/>
        <v>0.03304725547420101</v>
      </c>
      <c r="AQ49" s="291">
        <f t="shared" si="15"/>
        <v>0.00443075771096332</v>
      </c>
      <c r="AR49" s="291">
        <f t="shared" si="16"/>
        <v>0.14310273888221392</v>
      </c>
      <c r="AS49" s="291">
        <f t="shared" si="17"/>
        <v>0.0029782603679112166</v>
      </c>
      <c r="AT49" s="291">
        <f t="shared" si="18"/>
        <v>0.15256766796186214</v>
      </c>
      <c r="AU49" s="291">
        <f t="shared" si="19"/>
        <v>0.004064948360598993</v>
      </c>
      <c r="AV49" s="291">
        <f t="shared" si="20"/>
        <v>0.062427293620705</v>
      </c>
      <c r="AW49" s="291">
        <f t="shared" si="21"/>
        <v>0.0034156256561377572</v>
      </c>
      <c r="AX49" s="291">
        <f t="shared" si="22"/>
        <v>0.12989810007981692</v>
      </c>
      <c r="AY49" s="291">
        <f t="shared" si="23"/>
        <v>0.003646707513655568</v>
      </c>
      <c r="AZ49" s="291">
        <f t="shared" si="24"/>
        <v>-0.07566931655273805</v>
      </c>
      <c r="BA49" s="291">
        <f t="shared" si="25"/>
        <v>0.0044945826277636575</v>
      </c>
      <c r="BB49" s="291">
        <f t="shared" si="26"/>
        <v>-0.14897245070492998</v>
      </c>
      <c r="BC49" s="291">
        <f t="shared" si="27"/>
        <v>0.003363277252096071</v>
      </c>
      <c r="BD49" s="291">
        <f t="shared" si="28"/>
        <v>0.26709588845026466</v>
      </c>
      <c r="BE49" s="291">
        <f t="shared" si="29"/>
        <v>0.0027839082276744434</v>
      </c>
      <c r="BF49" s="228" t="s">
        <v>169</v>
      </c>
      <c r="BG49" s="293">
        <f t="shared" si="30"/>
        <v>0</v>
      </c>
      <c r="BH49" s="293">
        <f t="shared" si="31"/>
        <v>0</v>
      </c>
      <c r="BI49" s="293">
        <f t="shared" si="32"/>
        <v>1</v>
      </c>
      <c r="BJ49" s="293">
        <f t="shared" si="33"/>
        <v>0</v>
      </c>
      <c r="BK49" s="293">
        <f t="shared" si="34"/>
        <v>0</v>
      </c>
      <c r="BL49" s="293">
        <f t="shared" si="35"/>
        <v>0</v>
      </c>
      <c r="BM49" s="293">
        <f t="shared" si="36"/>
        <v>0</v>
      </c>
      <c r="BN49" s="293">
        <f t="shared" si="37"/>
        <v>0</v>
      </c>
      <c r="BO49" s="293">
        <f t="shared" si="38"/>
        <v>1</v>
      </c>
      <c r="BP49" s="293">
        <f t="shared" si="39"/>
        <v>0</v>
      </c>
      <c r="BQ49" s="293">
        <f t="shared" si="40"/>
        <v>0</v>
      </c>
      <c r="BR49" s="293">
        <f t="shared" si="41"/>
        <v>0</v>
      </c>
      <c r="BS49" s="293">
        <f t="shared" si="42"/>
        <v>1</v>
      </c>
      <c r="BT49" s="293">
        <f t="shared" si="43"/>
        <v>0</v>
      </c>
      <c r="BU49" s="293">
        <f t="shared" si="44"/>
        <v>1</v>
      </c>
      <c r="BV49" s="293">
        <f t="shared" si="45"/>
        <v>0</v>
      </c>
      <c r="BW49" s="312">
        <f t="shared" si="46"/>
        <v>1</v>
      </c>
      <c r="BX49" s="312">
        <f t="shared" si="47"/>
        <v>0</v>
      </c>
      <c r="BY49" s="293">
        <f t="shared" si="48"/>
        <v>-1</v>
      </c>
      <c r="BZ49" s="293" t="e">
        <f t="shared" si="49"/>
        <v>#VALUE!</v>
      </c>
      <c r="CB49" s="293">
        <f t="shared" si="50"/>
        <v>1</v>
      </c>
      <c r="CC49" s="293">
        <f t="shared" si="51"/>
        <v>0</v>
      </c>
      <c r="CD49" s="293">
        <f t="shared" si="52"/>
        <v>0</v>
      </c>
      <c r="CE49" s="293">
        <f t="shared" si="53"/>
        <v>0</v>
      </c>
      <c r="CF49" s="293">
        <f t="shared" si="54"/>
        <v>0</v>
      </c>
      <c r="CG49" s="293">
        <f t="shared" si="55"/>
        <v>0</v>
      </c>
      <c r="CH49" s="293">
        <f t="shared" si="56"/>
        <v>0</v>
      </c>
      <c r="CI49" s="293">
        <f t="shared" si="57"/>
        <v>0</v>
      </c>
      <c r="CJ49" s="293">
        <f t="shared" si="58"/>
        <v>1</v>
      </c>
      <c r="CK49" s="293">
        <f t="shared" si="59"/>
        <v>0</v>
      </c>
      <c r="CL49" s="293">
        <f t="shared" si="60"/>
        <v>1</v>
      </c>
      <c r="CM49" s="293">
        <f t="shared" si="61"/>
        <v>0</v>
      </c>
      <c r="CN49" s="293">
        <f t="shared" si="62"/>
        <v>1</v>
      </c>
      <c r="CO49" s="293">
        <f t="shared" si="63"/>
        <v>0</v>
      </c>
      <c r="CP49" s="293">
        <f t="shared" si="64"/>
        <v>1</v>
      </c>
      <c r="CQ49" s="293">
        <f t="shared" si="65"/>
        <v>1</v>
      </c>
      <c r="CR49" s="293">
        <f t="shared" si="66"/>
        <v>0</v>
      </c>
      <c r="CS49" s="293">
        <f t="shared" si="67"/>
        <v>0</v>
      </c>
      <c r="CT49" s="293">
        <f t="shared" si="68"/>
        <v>0</v>
      </c>
      <c r="CU49" s="293" t="e">
        <f t="shared" si="2"/>
        <v>#DIV/0!</v>
      </c>
      <c r="CW49" s="293">
        <f t="shared" si="69"/>
        <v>5</v>
      </c>
      <c r="CX49" s="293">
        <f t="shared" si="70"/>
        <v>0</v>
      </c>
      <c r="CY49" s="293">
        <f t="shared" si="71"/>
        <v>0</v>
      </c>
      <c r="CZ49" s="293">
        <f t="shared" si="72"/>
        <v>0</v>
      </c>
      <c r="DA49" s="293">
        <f t="shared" si="73"/>
        <v>0</v>
      </c>
      <c r="DB49" s="293">
        <f t="shared" si="74"/>
        <v>0</v>
      </c>
      <c r="DC49" s="293">
        <f t="shared" si="75"/>
        <v>0</v>
      </c>
      <c r="DD49" s="293">
        <f t="shared" si="76"/>
        <v>0</v>
      </c>
      <c r="DE49" s="293">
        <f t="shared" si="77"/>
        <v>3</v>
      </c>
      <c r="DF49" s="293">
        <f t="shared" si="78"/>
        <v>0</v>
      </c>
      <c r="DG49" s="293">
        <f t="shared" si="79"/>
        <v>2</v>
      </c>
      <c r="DH49" s="293">
        <f t="shared" si="80"/>
        <v>0</v>
      </c>
      <c r="DI49" s="293">
        <f t="shared" si="81"/>
        <v>3</v>
      </c>
      <c r="DJ49" s="293">
        <f t="shared" si="82"/>
        <v>0</v>
      </c>
      <c r="DK49" s="293">
        <f t="shared" si="83"/>
        <v>3</v>
      </c>
      <c r="DL49" s="293">
        <f t="shared" si="84"/>
        <v>2</v>
      </c>
      <c r="DM49" s="293">
        <f t="shared" si="85"/>
        <v>0</v>
      </c>
      <c r="DN49" s="293">
        <f t="shared" si="86"/>
        <v>0</v>
      </c>
      <c r="DO49" s="293">
        <f t="shared" si="87"/>
        <v>0</v>
      </c>
      <c r="DP49" s="293" t="e">
        <f t="shared" si="4"/>
        <v>#DIV/0!</v>
      </c>
    </row>
    <row r="50" spans="1:120" s="185" customFormat="1" ht="12.75">
      <c r="A50" s="228" t="s">
        <v>223</v>
      </c>
      <c r="B50" s="206">
        <v>0.048996435383406964</v>
      </c>
      <c r="C50" s="206">
        <v>-0.057097922444062116</v>
      </c>
      <c r="D50" s="206">
        <v>0.43872987938732194</v>
      </c>
      <c r="E50" s="206">
        <v>0.19230076258417278</v>
      </c>
      <c r="F50" s="301">
        <f t="shared" si="88"/>
        <v>0.1703819032746636</v>
      </c>
      <c r="G50" s="206">
        <f t="shared" si="89"/>
        <v>0.23105872103125064</v>
      </c>
      <c r="H50" s="290"/>
      <c r="I50" s="185" t="b">
        <f t="shared" si="7"/>
        <v>1</v>
      </c>
      <c r="J50" s="291">
        <v>0.1703819032746636</v>
      </c>
      <c r="K50" s="291">
        <v>0.23105872103125064</v>
      </c>
      <c r="L50" s="291">
        <v>0.6645199257134451</v>
      </c>
      <c r="M50" s="292" t="s">
        <v>61</v>
      </c>
      <c r="N50" s="112" t="s">
        <v>223</v>
      </c>
      <c r="O50" s="185">
        <v>0</v>
      </c>
      <c r="P50" s="290" t="s">
        <v>61</v>
      </c>
      <c r="Q50" s="291">
        <v>-0.09510352803637642</v>
      </c>
      <c r="R50" s="291">
        <v>0.09107341333263216</v>
      </c>
      <c r="S50" s="291">
        <v>0.048996435383406964</v>
      </c>
      <c r="T50" s="291">
        <v>0.09507402436279243</v>
      </c>
      <c r="U50" s="291">
        <v>-0.057097922444062116</v>
      </c>
      <c r="V50" s="291">
        <v>0.030019852438099848</v>
      </c>
      <c r="W50" s="291">
        <v>0.43872987938732194</v>
      </c>
      <c r="X50" s="291">
        <v>0.11449501021084862</v>
      </c>
      <c r="Y50" s="291">
        <v>-0.07030101594343298</v>
      </c>
      <c r="Z50" s="291">
        <v>0.07292350282939072</v>
      </c>
      <c r="AA50" s="291">
        <v>-0.15501437153984035</v>
      </c>
      <c r="AB50" s="291">
        <v>0.0912164473408548</v>
      </c>
      <c r="AC50" s="291">
        <v>0.19230076258417278</v>
      </c>
      <c r="AD50" s="291">
        <v>0.0842074664390325</v>
      </c>
      <c r="AE50" s="291">
        <f t="shared" si="8"/>
        <v>0.1703819032746636</v>
      </c>
      <c r="AF50" s="291">
        <v>0.09462485892653394</v>
      </c>
      <c r="AG50" s="291">
        <f t="shared" si="9"/>
        <v>-0.23105872103125064</v>
      </c>
      <c r="AH50" s="291">
        <v>0.07788998797986593</v>
      </c>
      <c r="AI50" s="291">
        <v>0.6645199257134451</v>
      </c>
      <c r="AJ50" s="291">
        <v>0.04368721584917486</v>
      </c>
      <c r="AK50" s="291"/>
      <c r="AL50" s="291">
        <f t="shared" si="10"/>
        <v>-0.12590559469134102</v>
      </c>
      <c r="AM50" s="291">
        <f t="shared" si="11"/>
        <v>0.003508230840022597</v>
      </c>
      <c r="AN50" s="291">
        <f t="shared" si="12"/>
        <v>-0.0720891307904949</v>
      </c>
      <c r="AO50" s="291">
        <f t="shared" si="13"/>
        <v>0.003928228816148814</v>
      </c>
      <c r="AP50" s="291">
        <f t="shared" si="14"/>
        <v>0.03304725547420101</v>
      </c>
      <c r="AQ50" s="291">
        <f t="shared" si="15"/>
        <v>0.00443075771096332</v>
      </c>
      <c r="AR50" s="291">
        <f t="shared" si="16"/>
        <v>0.14310273888221392</v>
      </c>
      <c r="AS50" s="291">
        <f t="shared" si="17"/>
        <v>0.0029782603679112166</v>
      </c>
      <c r="AT50" s="291">
        <f t="shared" si="18"/>
        <v>0.15256766796186214</v>
      </c>
      <c r="AU50" s="291">
        <f t="shared" si="19"/>
        <v>0.004064948360598993</v>
      </c>
      <c r="AV50" s="291">
        <f t="shared" si="20"/>
        <v>0.062427293620705</v>
      </c>
      <c r="AW50" s="291">
        <f t="shared" si="21"/>
        <v>0.0034156256561377572</v>
      </c>
      <c r="AX50" s="291">
        <f t="shared" si="22"/>
        <v>0.12989810007981692</v>
      </c>
      <c r="AY50" s="291">
        <f t="shared" si="23"/>
        <v>0.003646707513655568</v>
      </c>
      <c r="AZ50" s="291">
        <f t="shared" si="24"/>
        <v>-0.07566931655273805</v>
      </c>
      <c r="BA50" s="291">
        <f t="shared" si="25"/>
        <v>0.0044945826277636575</v>
      </c>
      <c r="BB50" s="291">
        <f t="shared" si="26"/>
        <v>-0.14897245070492998</v>
      </c>
      <c r="BC50" s="291">
        <f t="shared" si="27"/>
        <v>0.003363277252096071</v>
      </c>
      <c r="BD50" s="291">
        <f t="shared" si="28"/>
        <v>0.26709588845026466</v>
      </c>
      <c r="BE50" s="291">
        <f t="shared" si="29"/>
        <v>0.0027839082276744434</v>
      </c>
      <c r="BF50" s="228" t="s">
        <v>223</v>
      </c>
      <c r="BG50" s="293">
        <f t="shared" si="30"/>
        <v>0</v>
      </c>
      <c r="BH50" s="293">
        <f t="shared" si="31"/>
        <v>0</v>
      </c>
      <c r="BI50" s="293">
        <f t="shared" si="32"/>
        <v>0</v>
      </c>
      <c r="BJ50" s="293">
        <f t="shared" si="33"/>
        <v>0</v>
      </c>
      <c r="BK50" s="293">
        <f t="shared" si="34"/>
        <v>-1</v>
      </c>
      <c r="BL50" s="293">
        <f t="shared" si="35"/>
        <v>0</v>
      </c>
      <c r="BM50" s="293">
        <f t="shared" si="36"/>
        <v>1</v>
      </c>
      <c r="BN50" s="293">
        <f t="shared" si="37"/>
        <v>0</v>
      </c>
      <c r="BO50" s="293">
        <f t="shared" si="38"/>
        <v>-1</v>
      </c>
      <c r="BP50" s="293">
        <f t="shared" si="39"/>
        <v>0</v>
      </c>
      <c r="BQ50" s="293">
        <f t="shared" si="40"/>
        <v>-1</v>
      </c>
      <c r="BR50" s="293">
        <f t="shared" si="41"/>
        <v>0</v>
      </c>
      <c r="BS50" s="293">
        <f t="shared" si="42"/>
        <v>0</v>
      </c>
      <c r="BT50" s="293">
        <f t="shared" si="43"/>
        <v>0</v>
      </c>
      <c r="BU50" s="293">
        <f t="shared" si="44"/>
        <v>1</v>
      </c>
      <c r="BV50" s="293">
        <f t="shared" si="45"/>
        <v>0</v>
      </c>
      <c r="BW50" s="312">
        <f t="shared" si="46"/>
        <v>0</v>
      </c>
      <c r="BX50" s="312">
        <f t="shared" si="47"/>
        <v>0</v>
      </c>
      <c r="BY50" s="293">
        <f t="shared" si="48"/>
        <v>1</v>
      </c>
      <c r="BZ50" s="293" t="e">
        <f t="shared" si="49"/>
        <v>#VALUE!</v>
      </c>
      <c r="CB50" s="293">
        <f t="shared" si="50"/>
        <v>0</v>
      </c>
      <c r="CC50" s="293">
        <f t="shared" si="51"/>
        <v>0</v>
      </c>
      <c r="CD50" s="293">
        <f t="shared" si="52"/>
        <v>0</v>
      </c>
      <c r="CE50" s="293">
        <f t="shared" si="53"/>
        <v>0</v>
      </c>
      <c r="CF50" s="293">
        <f t="shared" si="54"/>
        <v>0</v>
      </c>
      <c r="CG50" s="293">
        <f t="shared" si="55"/>
        <v>0</v>
      </c>
      <c r="CH50" s="293">
        <f t="shared" si="56"/>
        <v>1</v>
      </c>
      <c r="CI50" s="293">
        <f t="shared" si="57"/>
        <v>0</v>
      </c>
      <c r="CJ50" s="293">
        <f t="shared" si="58"/>
        <v>0</v>
      </c>
      <c r="CK50" s="293">
        <f t="shared" si="59"/>
        <v>0</v>
      </c>
      <c r="CL50" s="293">
        <f t="shared" si="60"/>
        <v>0</v>
      </c>
      <c r="CM50" s="293">
        <f t="shared" si="61"/>
        <v>0</v>
      </c>
      <c r="CN50" s="293">
        <f t="shared" si="62"/>
        <v>1</v>
      </c>
      <c r="CO50" s="293">
        <f t="shared" si="63"/>
        <v>0</v>
      </c>
      <c r="CP50" s="293">
        <f t="shared" si="64"/>
        <v>0</v>
      </c>
      <c r="CQ50" s="293">
        <f t="shared" si="65"/>
        <v>0</v>
      </c>
      <c r="CR50" s="293">
        <f t="shared" si="66"/>
        <v>1</v>
      </c>
      <c r="CS50" s="293">
        <f t="shared" si="67"/>
        <v>0</v>
      </c>
      <c r="CT50" s="293">
        <f t="shared" si="68"/>
        <v>1</v>
      </c>
      <c r="CU50" s="293" t="e">
        <f t="shared" si="2"/>
        <v>#DIV/0!</v>
      </c>
      <c r="CW50" s="293">
        <f t="shared" si="69"/>
        <v>0</v>
      </c>
      <c r="CX50" s="293">
        <f t="shared" si="70"/>
        <v>0</v>
      </c>
      <c r="CY50" s="293">
        <f t="shared" si="71"/>
        <v>0</v>
      </c>
      <c r="CZ50" s="293">
        <f t="shared" si="72"/>
        <v>0</v>
      </c>
      <c r="DA50" s="293">
        <f t="shared" si="73"/>
        <v>0</v>
      </c>
      <c r="DB50" s="293">
        <f t="shared" si="74"/>
        <v>0</v>
      </c>
      <c r="DC50" s="293">
        <f t="shared" si="75"/>
        <v>3</v>
      </c>
      <c r="DD50" s="293">
        <f t="shared" si="76"/>
        <v>0</v>
      </c>
      <c r="DE50" s="293">
        <f t="shared" si="77"/>
        <v>0</v>
      </c>
      <c r="DF50" s="293">
        <f t="shared" si="78"/>
        <v>0</v>
      </c>
      <c r="DG50" s="293">
        <f t="shared" si="79"/>
        <v>0</v>
      </c>
      <c r="DH50" s="293">
        <f t="shared" si="80"/>
        <v>0</v>
      </c>
      <c r="DI50" s="293">
        <f t="shared" si="81"/>
        <v>2</v>
      </c>
      <c r="DJ50" s="293">
        <f t="shared" si="82"/>
        <v>0</v>
      </c>
      <c r="DK50" s="293">
        <f t="shared" si="83"/>
        <v>0</v>
      </c>
      <c r="DL50" s="293">
        <f t="shared" si="84"/>
        <v>0</v>
      </c>
      <c r="DM50" s="293">
        <f t="shared" si="85"/>
        <v>5</v>
      </c>
      <c r="DN50" s="293">
        <f t="shared" si="86"/>
        <v>0</v>
      </c>
      <c r="DO50" s="293">
        <f t="shared" si="87"/>
        <v>3</v>
      </c>
      <c r="DP50" s="293" t="e">
        <f t="shared" si="4"/>
        <v>#DIV/0!</v>
      </c>
    </row>
    <row r="51" spans="1:120" s="185" customFormat="1" ht="12.75">
      <c r="A51" s="228" t="s">
        <v>192</v>
      </c>
      <c r="B51" s="206">
        <v>-0.028313471817988763</v>
      </c>
      <c r="C51" s="206">
        <v>0.10191321957813257</v>
      </c>
      <c r="D51" s="206">
        <v>0.030315310645662324</v>
      </c>
      <c r="E51" s="206">
        <v>0.518046409582706</v>
      </c>
      <c r="F51" s="301">
        <f t="shared" si="88"/>
        <v>0.24514118489620015</v>
      </c>
      <c r="G51" s="206">
        <f t="shared" si="89"/>
        <v>-0.1952920190696793</v>
      </c>
      <c r="H51" s="290"/>
      <c r="I51" s="185" t="b">
        <f t="shared" si="7"/>
        <v>1</v>
      </c>
      <c r="J51" s="291">
        <v>0.24514118489620015</v>
      </c>
      <c r="K51" s="291">
        <v>-0.1952920190696793</v>
      </c>
      <c r="L51" s="291">
        <v>0.11918523965781351</v>
      </c>
      <c r="M51" s="292" t="s">
        <v>30</v>
      </c>
      <c r="N51" s="111" t="s">
        <v>192</v>
      </c>
      <c r="O51" s="185">
        <v>0</v>
      </c>
      <c r="P51" s="290" t="s">
        <v>30</v>
      </c>
      <c r="Q51" s="291">
        <v>-0.3722491079489824</v>
      </c>
      <c r="R51" s="291">
        <v>0.03633039310600376</v>
      </c>
      <c r="S51" s="291">
        <v>-0.028313471817988763</v>
      </c>
      <c r="T51" s="291">
        <v>0.07434326155174516</v>
      </c>
      <c r="U51" s="291">
        <v>0.10191321957813257</v>
      </c>
      <c r="V51" s="291">
        <v>0.08563071290284281</v>
      </c>
      <c r="W51" s="291">
        <v>0.030315310645662324</v>
      </c>
      <c r="X51" s="291">
        <v>0.07084636420492692</v>
      </c>
      <c r="Y51" s="291">
        <v>0.6366124892446927</v>
      </c>
      <c r="Z51" s="291">
        <v>0.02581399025017454</v>
      </c>
      <c r="AA51" s="291">
        <v>0.40796722263835344</v>
      </c>
      <c r="AB51" s="291">
        <v>0.0395137734590783</v>
      </c>
      <c r="AC51" s="291">
        <v>0.518046409582706</v>
      </c>
      <c r="AD51" s="291">
        <v>0.043818208893650984</v>
      </c>
      <c r="AE51" s="291">
        <f t="shared" si="8"/>
        <v>0.24514118489620015</v>
      </c>
      <c r="AF51" s="291">
        <v>0.08195156674894287</v>
      </c>
      <c r="AG51" s="291">
        <f t="shared" si="9"/>
        <v>0.1952920190696793</v>
      </c>
      <c r="AH51" s="291">
        <v>0.04004307500431143</v>
      </c>
      <c r="AI51" s="291">
        <v>0.11918523965781351</v>
      </c>
      <c r="AJ51" s="291">
        <v>0.047791256947986506</v>
      </c>
      <c r="AK51" s="291"/>
      <c r="AL51" s="291">
        <f t="shared" si="10"/>
        <v>-0.12590559469134102</v>
      </c>
      <c r="AM51" s="291">
        <f t="shared" si="11"/>
        <v>0.003508230840022597</v>
      </c>
      <c r="AN51" s="291">
        <f t="shared" si="12"/>
        <v>-0.0720891307904949</v>
      </c>
      <c r="AO51" s="291">
        <f t="shared" si="13"/>
        <v>0.003928228816148814</v>
      </c>
      <c r="AP51" s="291">
        <f t="shared" si="14"/>
        <v>0.03304725547420101</v>
      </c>
      <c r="AQ51" s="291">
        <f t="shared" si="15"/>
        <v>0.00443075771096332</v>
      </c>
      <c r="AR51" s="291">
        <f t="shared" si="16"/>
        <v>0.14310273888221392</v>
      </c>
      <c r="AS51" s="291">
        <f t="shared" si="17"/>
        <v>0.0029782603679112166</v>
      </c>
      <c r="AT51" s="291">
        <f t="shared" si="18"/>
        <v>0.15256766796186214</v>
      </c>
      <c r="AU51" s="291">
        <f t="shared" si="19"/>
        <v>0.004064948360598993</v>
      </c>
      <c r="AV51" s="291">
        <f t="shared" si="20"/>
        <v>0.062427293620705</v>
      </c>
      <c r="AW51" s="291">
        <f t="shared" si="21"/>
        <v>0.0034156256561377572</v>
      </c>
      <c r="AX51" s="291">
        <f t="shared" si="22"/>
        <v>0.12989810007981692</v>
      </c>
      <c r="AY51" s="291">
        <f t="shared" si="23"/>
        <v>0.003646707513655568</v>
      </c>
      <c r="AZ51" s="291">
        <f t="shared" si="24"/>
        <v>-0.07566931655273805</v>
      </c>
      <c r="BA51" s="291">
        <f t="shared" si="25"/>
        <v>0.0044945826277636575</v>
      </c>
      <c r="BB51" s="291">
        <f t="shared" si="26"/>
        <v>-0.14897245070492998</v>
      </c>
      <c r="BC51" s="291">
        <f t="shared" si="27"/>
        <v>0.003363277252096071</v>
      </c>
      <c r="BD51" s="291">
        <f t="shared" si="28"/>
        <v>0.26709588845026466</v>
      </c>
      <c r="BE51" s="291">
        <f t="shared" si="29"/>
        <v>0.0027839082276744434</v>
      </c>
      <c r="BF51" s="228" t="s">
        <v>192</v>
      </c>
      <c r="BG51" s="293">
        <f t="shared" si="30"/>
        <v>-1</v>
      </c>
      <c r="BH51" s="293">
        <f t="shared" si="31"/>
        <v>0</v>
      </c>
      <c r="BI51" s="293">
        <f t="shared" si="32"/>
        <v>0</v>
      </c>
      <c r="BJ51" s="293">
        <f t="shared" si="33"/>
        <v>0</v>
      </c>
      <c r="BK51" s="293">
        <f t="shared" si="34"/>
        <v>0</v>
      </c>
      <c r="BL51" s="293">
        <f t="shared" si="35"/>
        <v>0</v>
      </c>
      <c r="BM51" s="293">
        <f t="shared" si="36"/>
        <v>0</v>
      </c>
      <c r="BN51" s="293">
        <f t="shared" si="37"/>
        <v>0</v>
      </c>
      <c r="BO51" s="293">
        <f t="shared" si="38"/>
        <v>1</v>
      </c>
      <c r="BP51" s="293">
        <f t="shared" si="39"/>
        <v>0</v>
      </c>
      <c r="BQ51" s="293">
        <f t="shared" si="40"/>
        <v>1</v>
      </c>
      <c r="BR51" s="293">
        <f t="shared" si="41"/>
        <v>0</v>
      </c>
      <c r="BS51" s="293">
        <f t="shared" si="42"/>
        <v>1</v>
      </c>
      <c r="BT51" s="293">
        <f t="shared" si="43"/>
        <v>0</v>
      </c>
      <c r="BU51" s="293">
        <f t="shared" si="44"/>
        <v>1</v>
      </c>
      <c r="BV51" s="293">
        <f t="shared" si="45"/>
        <v>0</v>
      </c>
      <c r="BW51" s="312">
        <f t="shared" si="46"/>
        <v>1</v>
      </c>
      <c r="BX51" s="312">
        <f t="shared" si="47"/>
        <v>0</v>
      </c>
      <c r="BY51" s="293">
        <f t="shared" si="48"/>
        <v>-1</v>
      </c>
      <c r="BZ51" s="293" t="e">
        <f t="shared" si="49"/>
        <v>#VALUE!</v>
      </c>
      <c r="CB51" s="293">
        <f t="shared" si="50"/>
        <v>1</v>
      </c>
      <c r="CC51" s="293">
        <f t="shared" si="51"/>
        <v>0</v>
      </c>
      <c r="CD51" s="293">
        <f t="shared" si="52"/>
        <v>0</v>
      </c>
      <c r="CE51" s="293">
        <f t="shared" si="53"/>
        <v>0</v>
      </c>
      <c r="CF51" s="293">
        <f t="shared" si="54"/>
        <v>0</v>
      </c>
      <c r="CG51" s="293">
        <f t="shared" si="55"/>
        <v>1</v>
      </c>
      <c r="CH51" s="293">
        <f t="shared" si="56"/>
        <v>0</v>
      </c>
      <c r="CI51" s="293">
        <f t="shared" si="57"/>
        <v>0</v>
      </c>
      <c r="CJ51" s="293">
        <f t="shared" si="58"/>
        <v>1</v>
      </c>
      <c r="CK51" s="293">
        <f t="shared" si="59"/>
        <v>0</v>
      </c>
      <c r="CL51" s="293">
        <f t="shared" si="60"/>
        <v>1</v>
      </c>
      <c r="CM51" s="293">
        <f t="shared" si="61"/>
        <v>0</v>
      </c>
      <c r="CN51" s="293">
        <f t="shared" si="62"/>
        <v>1</v>
      </c>
      <c r="CO51" s="293">
        <f t="shared" si="63"/>
        <v>0</v>
      </c>
      <c r="CP51" s="293">
        <f t="shared" si="64"/>
        <v>1</v>
      </c>
      <c r="CQ51" s="293">
        <f t="shared" si="65"/>
        <v>0</v>
      </c>
      <c r="CR51" s="293">
        <f t="shared" si="66"/>
        <v>1</v>
      </c>
      <c r="CS51" s="293">
        <f t="shared" si="67"/>
        <v>0</v>
      </c>
      <c r="CT51" s="293">
        <f t="shared" si="68"/>
        <v>1</v>
      </c>
      <c r="CU51" s="293" t="e">
        <f t="shared" si="2"/>
        <v>#DIV/0!</v>
      </c>
      <c r="CW51" s="293">
        <f t="shared" si="69"/>
        <v>6</v>
      </c>
      <c r="CX51" s="293">
        <f t="shared" si="70"/>
        <v>0</v>
      </c>
      <c r="CY51" s="293">
        <f t="shared" si="71"/>
        <v>0</v>
      </c>
      <c r="CZ51" s="293">
        <f t="shared" si="72"/>
        <v>0</v>
      </c>
      <c r="DA51" s="293">
        <f t="shared" si="73"/>
        <v>0</v>
      </c>
      <c r="DB51" s="293">
        <f t="shared" si="74"/>
        <v>2</v>
      </c>
      <c r="DC51" s="293">
        <f t="shared" si="75"/>
        <v>0</v>
      </c>
      <c r="DD51" s="293">
        <f t="shared" si="76"/>
        <v>0</v>
      </c>
      <c r="DE51" s="293">
        <f t="shared" si="77"/>
        <v>3</v>
      </c>
      <c r="DF51" s="293">
        <f t="shared" si="78"/>
        <v>0</v>
      </c>
      <c r="DG51" s="293">
        <f t="shared" si="79"/>
        <v>3</v>
      </c>
      <c r="DH51" s="293">
        <f t="shared" si="80"/>
        <v>0</v>
      </c>
      <c r="DI51" s="293">
        <f t="shared" si="81"/>
        <v>3</v>
      </c>
      <c r="DJ51" s="293">
        <f t="shared" si="82"/>
        <v>0</v>
      </c>
      <c r="DK51" s="293">
        <f t="shared" si="83"/>
        <v>3</v>
      </c>
      <c r="DL51" s="293">
        <f t="shared" si="84"/>
        <v>0</v>
      </c>
      <c r="DM51" s="293">
        <f t="shared" si="85"/>
        <v>3</v>
      </c>
      <c r="DN51" s="293">
        <f t="shared" si="86"/>
        <v>0</v>
      </c>
      <c r="DO51" s="293">
        <f t="shared" si="87"/>
        <v>1</v>
      </c>
      <c r="DP51" s="293" t="e">
        <f t="shared" si="4"/>
        <v>#DIV/0!</v>
      </c>
    </row>
    <row r="52" spans="1:120" s="185" customFormat="1" ht="12.75">
      <c r="A52" s="228" t="s">
        <v>180</v>
      </c>
      <c r="B52" s="206">
        <v>-0.07715950077304096</v>
      </c>
      <c r="C52" s="206">
        <v>0.16614823926963126</v>
      </c>
      <c r="D52" s="206">
        <v>0.16614823926963126</v>
      </c>
      <c r="E52" s="206">
        <v>0.09096833253411087</v>
      </c>
      <c r="F52" s="301">
        <f t="shared" si="88"/>
        <v>-0.17094729808492512</v>
      </c>
      <c r="G52" s="206">
        <f t="shared" si="89"/>
        <v>0.20790428215976295</v>
      </c>
      <c r="H52" s="290"/>
      <c r="I52" s="185" t="b">
        <f t="shared" si="7"/>
        <v>1</v>
      </c>
      <c r="J52" s="291">
        <v>-0.17094729808492512</v>
      </c>
      <c r="K52" s="291">
        <v>0.20790428215976295</v>
      </c>
      <c r="L52" s="291">
        <v>0.5050780214473599</v>
      </c>
      <c r="M52" s="292" t="s">
        <v>18</v>
      </c>
      <c r="N52" s="111" t="s">
        <v>180</v>
      </c>
      <c r="O52" s="185">
        <v>0</v>
      </c>
      <c r="P52" s="290" t="s">
        <v>18</v>
      </c>
      <c r="Q52" s="291">
        <v>0.18708001333681834</v>
      </c>
      <c r="R52" s="291">
        <v>0.07699754494125494</v>
      </c>
      <c r="S52" s="291">
        <v>-0.07715950077304096</v>
      </c>
      <c r="T52" s="291">
        <v>0.05517865455550585</v>
      </c>
      <c r="U52" s="291">
        <v>0.16614823926963126</v>
      </c>
      <c r="V52" s="291">
        <v>0.08387643545727877</v>
      </c>
      <c r="W52" s="291">
        <v>0.16614823926963126</v>
      </c>
      <c r="X52" s="291">
        <v>0.08387643545727877</v>
      </c>
      <c r="Y52" s="291">
        <v>-0.18129289842125623</v>
      </c>
      <c r="Z52" s="291">
        <v>0.0781192468273774</v>
      </c>
      <c r="AA52" s="291">
        <v>-0.005004230086583013</v>
      </c>
      <c r="AB52" s="291">
        <v>0.08462670738585261</v>
      </c>
      <c r="AC52" s="291">
        <v>0.09096833253411087</v>
      </c>
      <c r="AD52" s="291">
        <v>0.06037577438772356</v>
      </c>
      <c r="AE52" s="291">
        <f t="shared" si="8"/>
        <v>-0.17094729808492512</v>
      </c>
      <c r="AF52" s="291">
        <v>0.08569600049216013</v>
      </c>
      <c r="AG52" s="291">
        <f t="shared" si="9"/>
        <v>-0.20790428215976295</v>
      </c>
      <c r="AH52" s="291">
        <v>0.05558848591815298</v>
      </c>
      <c r="AI52" s="291">
        <v>0.5050780214473599</v>
      </c>
      <c r="AJ52" s="291">
        <v>0.05835280883057293</v>
      </c>
      <c r="AK52" s="291"/>
      <c r="AL52" s="291">
        <f t="shared" si="10"/>
        <v>-0.12590559469134102</v>
      </c>
      <c r="AM52" s="291">
        <f t="shared" si="11"/>
        <v>0.003508230840022597</v>
      </c>
      <c r="AN52" s="291">
        <f t="shared" si="12"/>
        <v>-0.0720891307904949</v>
      </c>
      <c r="AO52" s="291">
        <f t="shared" si="13"/>
        <v>0.003928228816148814</v>
      </c>
      <c r="AP52" s="291">
        <f t="shared" si="14"/>
        <v>0.03304725547420101</v>
      </c>
      <c r="AQ52" s="291">
        <f t="shared" si="15"/>
        <v>0.00443075771096332</v>
      </c>
      <c r="AR52" s="291">
        <f t="shared" si="16"/>
        <v>0.14310273888221392</v>
      </c>
      <c r="AS52" s="291">
        <f t="shared" si="17"/>
        <v>0.0029782603679112166</v>
      </c>
      <c r="AT52" s="291">
        <f t="shared" si="18"/>
        <v>0.15256766796186214</v>
      </c>
      <c r="AU52" s="291">
        <f t="shared" si="19"/>
        <v>0.004064948360598993</v>
      </c>
      <c r="AV52" s="291">
        <f t="shared" si="20"/>
        <v>0.062427293620705</v>
      </c>
      <c r="AW52" s="291">
        <f t="shared" si="21"/>
        <v>0.0034156256561377572</v>
      </c>
      <c r="AX52" s="291">
        <f t="shared" si="22"/>
        <v>0.12989810007981692</v>
      </c>
      <c r="AY52" s="291">
        <f t="shared" si="23"/>
        <v>0.003646707513655568</v>
      </c>
      <c r="AZ52" s="291">
        <f t="shared" si="24"/>
        <v>-0.07566931655273805</v>
      </c>
      <c r="BA52" s="291">
        <f t="shared" si="25"/>
        <v>0.0044945826277636575</v>
      </c>
      <c r="BB52" s="291">
        <f t="shared" si="26"/>
        <v>-0.14897245070492998</v>
      </c>
      <c r="BC52" s="291">
        <f t="shared" si="27"/>
        <v>0.003363277252096071</v>
      </c>
      <c r="BD52" s="291">
        <f t="shared" si="28"/>
        <v>0.26709588845026466</v>
      </c>
      <c r="BE52" s="291">
        <f t="shared" si="29"/>
        <v>0.0027839082276744434</v>
      </c>
      <c r="BF52" s="228" t="s">
        <v>180</v>
      </c>
      <c r="BG52" s="293">
        <f t="shared" si="30"/>
        <v>1</v>
      </c>
      <c r="BH52" s="293">
        <f t="shared" si="31"/>
        <v>0</v>
      </c>
      <c r="BI52" s="293">
        <f t="shared" si="32"/>
        <v>0</v>
      </c>
      <c r="BJ52" s="293">
        <f t="shared" si="33"/>
        <v>0</v>
      </c>
      <c r="BK52" s="293">
        <f t="shared" si="34"/>
        <v>0</v>
      </c>
      <c r="BL52" s="293">
        <f t="shared" si="35"/>
        <v>0</v>
      </c>
      <c r="BM52" s="293">
        <f t="shared" si="36"/>
        <v>0</v>
      </c>
      <c r="BN52" s="293">
        <f t="shared" si="37"/>
        <v>0</v>
      </c>
      <c r="BO52" s="293">
        <f t="shared" si="38"/>
        <v>-1</v>
      </c>
      <c r="BP52" s="293">
        <f t="shared" si="39"/>
        <v>0</v>
      </c>
      <c r="BQ52" s="293">
        <f t="shared" si="40"/>
        <v>0</v>
      </c>
      <c r="BR52" s="293">
        <f t="shared" si="41"/>
        <v>0</v>
      </c>
      <c r="BS52" s="293">
        <f t="shared" si="42"/>
        <v>0</v>
      </c>
      <c r="BT52" s="293">
        <f t="shared" si="43"/>
        <v>0</v>
      </c>
      <c r="BU52" s="293">
        <f t="shared" si="44"/>
        <v>0</v>
      </c>
      <c r="BV52" s="293">
        <f t="shared" si="45"/>
        <v>0</v>
      </c>
      <c r="BW52" s="312">
        <f t="shared" si="46"/>
        <v>0</v>
      </c>
      <c r="BX52" s="312">
        <f t="shared" si="47"/>
        <v>0</v>
      </c>
      <c r="BY52" s="293">
        <f t="shared" si="48"/>
        <v>1</v>
      </c>
      <c r="BZ52" s="293" t="e">
        <f t="shared" si="49"/>
        <v>#VALUE!</v>
      </c>
      <c r="CB52" s="293">
        <f t="shared" si="50"/>
        <v>1</v>
      </c>
      <c r="CC52" s="293">
        <f t="shared" si="51"/>
        <v>0</v>
      </c>
      <c r="CD52" s="293">
        <f t="shared" si="52"/>
        <v>0</v>
      </c>
      <c r="CE52" s="293">
        <f t="shared" si="53"/>
        <v>0</v>
      </c>
      <c r="CF52" s="293">
        <f t="shared" si="54"/>
        <v>1</v>
      </c>
      <c r="CG52" s="293">
        <f t="shared" si="55"/>
        <v>0</v>
      </c>
      <c r="CH52" s="293">
        <f t="shared" si="56"/>
        <v>1</v>
      </c>
      <c r="CI52" s="293">
        <f t="shared" si="57"/>
        <v>0</v>
      </c>
      <c r="CJ52" s="293">
        <f t="shared" si="58"/>
        <v>1</v>
      </c>
      <c r="CK52" s="293">
        <f t="shared" si="59"/>
        <v>1</v>
      </c>
      <c r="CL52" s="293">
        <f t="shared" si="60"/>
        <v>0</v>
      </c>
      <c r="CM52" s="293">
        <f t="shared" si="61"/>
        <v>0</v>
      </c>
      <c r="CN52" s="293">
        <f t="shared" si="62"/>
        <v>0</v>
      </c>
      <c r="CO52" s="293">
        <f t="shared" si="63"/>
        <v>0</v>
      </c>
      <c r="CP52" s="293">
        <f t="shared" si="64"/>
        <v>1</v>
      </c>
      <c r="CQ52" s="293">
        <f t="shared" si="65"/>
        <v>0</v>
      </c>
      <c r="CR52" s="293">
        <f t="shared" si="66"/>
        <v>1</v>
      </c>
      <c r="CS52" s="293">
        <f t="shared" si="67"/>
        <v>0</v>
      </c>
      <c r="CT52" s="293">
        <f t="shared" si="68"/>
        <v>1</v>
      </c>
      <c r="CU52" s="293" t="e">
        <f t="shared" si="2"/>
        <v>#DIV/0!</v>
      </c>
      <c r="CW52" s="293">
        <f t="shared" si="69"/>
        <v>3</v>
      </c>
      <c r="CX52" s="293">
        <f t="shared" si="70"/>
        <v>0</v>
      </c>
      <c r="CY52" s="293">
        <f t="shared" si="71"/>
        <v>0</v>
      </c>
      <c r="CZ52" s="293">
        <f t="shared" si="72"/>
        <v>0</v>
      </c>
      <c r="DA52" s="293">
        <f t="shared" si="73"/>
        <v>2</v>
      </c>
      <c r="DB52" s="293">
        <f t="shared" si="74"/>
        <v>0</v>
      </c>
      <c r="DC52" s="293">
        <f t="shared" si="75"/>
        <v>2</v>
      </c>
      <c r="DD52" s="293">
        <f t="shared" si="76"/>
        <v>0</v>
      </c>
      <c r="DE52" s="293">
        <f t="shared" si="77"/>
        <v>6</v>
      </c>
      <c r="DF52" s="293">
        <f t="shared" si="78"/>
        <v>2</v>
      </c>
      <c r="DG52" s="293">
        <f t="shared" si="79"/>
        <v>0</v>
      </c>
      <c r="DH52" s="293">
        <f t="shared" si="80"/>
        <v>0</v>
      </c>
      <c r="DI52" s="293">
        <f t="shared" si="81"/>
        <v>0</v>
      </c>
      <c r="DJ52" s="293">
        <f t="shared" si="82"/>
        <v>0</v>
      </c>
      <c r="DK52" s="293">
        <f t="shared" si="83"/>
        <v>5</v>
      </c>
      <c r="DL52" s="293">
        <f t="shared" si="84"/>
        <v>0</v>
      </c>
      <c r="DM52" s="293">
        <f t="shared" si="85"/>
        <v>5</v>
      </c>
      <c r="DN52" s="293">
        <f t="shared" si="86"/>
        <v>0</v>
      </c>
      <c r="DO52" s="293">
        <f t="shared" si="87"/>
        <v>3</v>
      </c>
      <c r="DP52" s="293" t="e">
        <f t="shared" si="4"/>
        <v>#DIV/0!</v>
      </c>
    </row>
    <row r="53" spans="1:120" s="185" customFormat="1" ht="12.75">
      <c r="A53" s="228" t="s">
        <v>176</v>
      </c>
      <c r="B53" s="206">
        <v>-0.23915268546296167</v>
      </c>
      <c r="C53" s="206">
        <v>-0.15957043851795913</v>
      </c>
      <c r="D53" s="206">
        <v>-0.07910633515185174</v>
      </c>
      <c r="E53" s="206">
        <v>0.5261360819054022</v>
      </c>
      <c r="F53" s="301">
        <f t="shared" si="88"/>
        <v>0.19427108363620943</v>
      </c>
      <c r="G53" s="206">
        <f t="shared" si="89"/>
        <v>-0.13501789644755732</v>
      </c>
      <c r="H53" s="290"/>
      <c r="I53" s="185" t="b">
        <f t="shared" si="7"/>
        <v>1</v>
      </c>
      <c r="J53" s="291">
        <v>0.19427108363620943</v>
      </c>
      <c r="K53" s="291">
        <v>-0.13501789644755732</v>
      </c>
      <c r="L53" s="291">
        <v>-0.0029507459149052525</v>
      </c>
      <c r="M53" s="292" t="s">
        <v>14</v>
      </c>
      <c r="N53" s="111" t="s">
        <v>176</v>
      </c>
      <c r="O53" s="185">
        <v>0</v>
      </c>
      <c r="P53" s="290" t="s">
        <v>14</v>
      </c>
      <c r="Q53" s="291">
        <v>-0.30473112757828963</v>
      </c>
      <c r="R53" s="291">
        <v>0.06416562686763082</v>
      </c>
      <c r="S53" s="291">
        <v>-0.23915268546296167</v>
      </c>
      <c r="T53" s="291">
        <v>0.07612206046221118</v>
      </c>
      <c r="U53" s="291">
        <v>-0.15957043851795913</v>
      </c>
      <c r="V53" s="291">
        <v>0.0679222575572307</v>
      </c>
      <c r="W53" s="291">
        <v>-0.07910633515185174</v>
      </c>
      <c r="X53" s="291">
        <v>0.07133792062986388</v>
      </c>
      <c r="Y53" s="291">
        <v>0.6495948394262955</v>
      </c>
      <c r="Z53" s="291">
        <v>0.04052821986116335</v>
      </c>
      <c r="AA53" s="291">
        <v>0.24085275715280605</v>
      </c>
      <c r="AB53" s="291">
        <v>0.06791759367949125</v>
      </c>
      <c r="AC53" s="291">
        <v>0.5261360819054022</v>
      </c>
      <c r="AD53" s="291">
        <v>0.05210355949980357</v>
      </c>
      <c r="AE53" s="291">
        <f t="shared" si="8"/>
        <v>0.19427108363620943</v>
      </c>
      <c r="AF53" s="291">
        <v>0.09505694649156186</v>
      </c>
      <c r="AG53" s="291">
        <f t="shared" si="9"/>
        <v>0.13501789644755732</v>
      </c>
      <c r="AH53" s="291">
        <v>0.09249573669902926</v>
      </c>
      <c r="AI53" s="291">
        <v>-0.0029507459149052525</v>
      </c>
      <c r="AJ53" s="291">
        <v>0.058726927078346106</v>
      </c>
      <c r="AK53" s="291"/>
      <c r="AL53" s="291">
        <f t="shared" si="10"/>
        <v>-0.12590559469134102</v>
      </c>
      <c r="AM53" s="291">
        <f t="shared" si="11"/>
        <v>0.003508230840022597</v>
      </c>
      <c r="AN53" s="291">
        <f t="shared" si="12"/>
        <v>-0.0720891307904949</v>
      </c>
      <c r="AO53" s="291">
        <f t="shared" si="13"/>
        <v>0.003928228816148814</v>
      </c>
      <c r="AP53" s="291">
        <f t="shared" si="14"/>
        <v>0.03304725547420101</v>
      </c>
      <c r="AQ53" s="291">
        <f t="shared" si="15"/>
        <v>0.00443075771096332</v>
      </c>
      <c r="AR53" s="291">
        <f t="shared" si="16"/>
        <v>0.14310273888221392</v>
      </c>
      <c r="AS53" s="291">
        <f t="shared" si="17"/>
        <v>0.0029782603679112166</v>
      </c>
      <c r="AT53" s="291">
        <f t="shared" si="18"/>
        <v>0.15256766796186214</v>
      </c>
      <c r="AU53" s="291">
        <f t="shared" si="19"/>
        <v>0.004064948360598993</v>
      </c>
      <c r="AV53" s="291">
        <f t="shared" si="20"/>
        <v>0.062427293620705</v>
      </c>
      <c r="AW53" s="291">
        <f t="shared" si="21"/>
        <v>0.0034156256561377572</v>
      </c>
      <c r="AX53" s="291">
        <f t="shared" si="22"/>
        <v>0.12989810007981692</v>
      </c>
      <c r="AY53" s="291">
        <f t="shared" si="23"/>
        <v>0.003646707513655568</v>
      </c>
      <c r="AZ53" s="291">
        <f t="shared" si="24"/>
        <v>-0.07566931655273805</v>
      </c>
      <c r="BA53" s="291">
        <f t="shared" si="25"/>
        <v>0.0044945826277636575</v>
      </c>
      <c r="BB53" s="291">
        <f t="shared" si="26"/>
        <v>-0.14897245070492998</v>
      </c>
      <c r="BC53" s="291">
        <f t="shared" si="27"/>
        <v>0.003363277252096071</v>
      </c>
      <c r="BD53" s="291">
        <f t="shared" si="28"/>
        <v>0.26709588845026466</v>
      </c>
      <c r="BE53" s="291">
        <f t="shared" si="29"/>
        <v>0.0027839082276744434</v>
      </c>
      <c r="BF53" s="228" t="s">
        <v>176</v>
      </c>
      <c r="BG53" s="293">
        <f t="shared" si="30"/>
        <v>-1</v>
      </c>
      <c r="BH53" s="293">
        <f t="shared" si="31"/>
        <v>0</v>
      </c>
      <c r="BI53" s="293">
        <f t="shared" si="32"/>
        <v>-1</v>
      </c>
      <c r="BJ53" s="293">
        <f t="shared" si="33"/>
        <v>0</v>
      </c>
      <c r="BK53" s="293">
        <f t="shared" si="34"/>
        <v>-1</v>
      </c>
      <c r="BL53" s="293">
        <f t="shared" si="35"/>
        <v>0</v>
      </c>
      <c r="BM53" s="293">
        <f t="shared" si="36"/>
        <v>-1</v>
      </c>
      <c r="BN53" s="293">
        <f t="shared" si="37"/>
        <v>0</v>
      </c>
      <c r="BO53" s="293">
        <f t="shared" si="38"/>
        <v>1</v>
      </c>
      <c r="BP53" s="293">
        <f t="shared" si="39"/>
        <v>0</v>
      </c>
      <c r="BQ53" s="293">
        <f t="shared" si="40"/>
        <v>1</v>
      </c>
      <c r="BR53" s="293">
        <f t="shared" si="41"/>
        <v>0</v>
      </c>
      <c r="BS53" s="293">
        <f t="shared" si="42"/>
        <v>1</v>
      </c>
      <c r="BT53" s="293">
        <f t="shared" si="43"/>
        <v>0</v>
      </c>
      <c r="BU53" s="293">
        <f t="shared" si="44"/>
        <v>1</v>
      </c>
      <c r="BV53" s="293">
        <f t="shared" si="45"/>
        <v>0</v>
      </c>
      <c r="BW53" s="312">
        <f t="shared" si="46"/>
        <v>1</v>
      </c>
      <c r="BX53" s="312">
        <f t="shared" si="47"/>
        <v>0</v>
      </c>
      <c r="BY53" s="293">
        <f t="shared" si="48"/>
        <v>-1</v>
      </c>
      <c r="BZ53" s="293" t="e">
        <f t="shared" si="49"/>
        <v>#VALUE!</v>
      </c>
      <c r="CB53" s="293">
        <f t="shared" si="50"/>
        <v>1</v>
      </c>
      <c r="CC53" s="293">
        <f t="shared" si="51"/>
        <v>0</v>
      </c>
      <c r="CD53" s="293">
        <f t="shared" si="52"/>
        <v>1</v>
      </c>
      <c r="CE53" s="293">
        <f t="shared" si="53"/>
        <v>0</v>
      </c>
      <c r="CF53" s="293">
        <f t="shared" si="54"/>
        <v>1</v>
      </c>
      <c r="CG53" s="293">
        <f t="shared" si="55"/>
        <v>0</v>
      </c>
      <c r="CH53" s="293">
        <f t="shared" si="56"/>
        <v>0</v>
      </c>
      <c r="CI53" s="293">
        <f t="shared" si="57"/>
        <v>0</v>
      </c>
      <c r="CJ53" s="293">
        <f t="shared" si="58"/>
        <v>1</v>
      </c>
      <c r="CK53" s="293">
        <f t="shared" si="59"/>
        <v>0</v>
      </c>
      <c r="CL53" s="293">
        <f t="shared" si="60"/>
        <v>1</v>
      </c>
      <c r="CM53" s="293">
        <f t="shared" si="61"/>
        <v>0</v>
      </c>
      <c r="CN53" s="293">
        <f t="shared" si="62"/>
        <v>1</v>
      </c>
      <c r="CO53" s="293">
        <f t="shared" si="63"/>
        <v>0</v>
      </c>
      <c r="CP53" s="293">
        <f t="shared" si="64"/>
        <v>1</v>
      </c>
      <c r="CQ53" s="293">
        <f t="shared" si="65"/>
        <v>0</v>
      </c>
      <c r="CR53" s="293">
        <f t="shared" si="66"/>
        <v>0</v>
      </c>
      <c r="CS53" s="293">
        <f t="shared" si="67"/>
        <v>1</v>
      </c>
      <c r="CT53" s="293">
        <f t="shared" si="68"/>
        <v>0</v>
      </c>
      <c r="CU53" s="293" t="e">
        <f t="shared" si="2"/>
        <v>#DIV/0!</v>
      </c>
      <c r="CW53" s="293">
        <f t="shared" si="69"/>
        <v>6</v>
      </c>
      <c r="CX53" s="293">
        <f t="shared" si="70"/>
        <v>0</v>
      </c>
      <c r="CY53" s="293">
        <f t="shared" si="71"/>
        <v>6</v>
      </c>
      <c r="CZ53" s="293">
        <f t="shared" si="72"/>
        <v>0</v>
      </c>
      <c r="DA53" s="293">
        <f t="shared" si="73"/>
        <v>6</v>
      </c>
      <c r="DB53" s="293">
        <f t="shared" si="74"/>
        <v>0</v>
      </c>
      <c r="DC53" s="293">
        <f t="shared" si="75"/>
        <v>0</v>
      </c>
      <c r="DD53" s="293">
        <f t="shared" si="76"/>
        <v>0</v>
      </c>
      <c r="DE53" s="293">
        <f t="shared" si="77"/>
        <v>3</v>
      </c>
      <c r="DF53" s="293">
        <f t="shared" si="78"/>
        <v>0</v>
      </c>
      <c r="DG53" s="293">
        <f t="shared" si="79"/>
        <v>3</v>
      </c>
      <c r="DH53" s="293">
        <f t="shared" si="80"/>
        <v>0</v>
      </c>
      <c r="DI53" s="293">
        <f t="shared" si="81"/>
        <v>3</v>
      </c>
      <c r="DJ53" s="293">
        <f t="shared" si="82"/>
        <v>0</v>
      </c>
      <c r="DK53" s="293">
        <f t="shared" si="83"/>
        <v>3</v>
      </c>
      <c r="DL53" s="293">
        <f t="shared" si="84"/>
        <v>0</v>
      </c>
      <c r="DM53" s="293">
        <f t="shared" si="85"/>
        <v>0</v>
      </c>
      <c r="DN53" s="293">
        <f t="shared" si="86"/>
        <v>2</v>
      </c>
      <c r="DO53" s="293">
        <f t="shared" si="87"/>
        <v>0</v>
      </c>
      <c r="DP53" s="293" t="e">
        <f t="shared" si="4"/>
        <v>#DIV/0!</v>
      </c>
    </row>
    <row r="54" spans="1:120" s="185" customFormat="1" ht="12.75">
      <c r="A54" s="228" t="s">
        <v>193</v>
      </c>
      <c r="B54" s="206">
        <v>0.09135284430242654</v>
      </c>
      <c r="C54" s="206">
        <v>0.02279004289988415</v>
      </c>
      <c r="D54" s="206">
        <v>0.28310592163717624</v>
      </c>
      <c r="E54" s="206">
        <v>0.09024481462383006</v>
      </c>
      <c r="F54" s="301">
        <f t="shared" si="88"/>
        <v>0.1685138166201568</v>
      </c>
      <c r="G54" s="206">
        <f t="shared" si="89"/>
        <v>0.32017523176906426</v>
      </c>
      <c r="H54" s="290"/>
      <c r="I54" s="185" t="b">
        <f t="shared" si="7"/>
        <v>1</v>
      </c>
      <c r="J54" s="291">
        <v>0.1685138166201568</v>
      </c>
      <c r="K54" s="291">
        <v>0.32017523176906426</v>
      </c>
      <c r="L54" s="291">
        <v>0.16555861429693322</v>
      </c>
      <c r="M54" s="292" t="s">
        <v>31</v>
      </c>
      <c r="N54" s="111" t="s">
        <v>193</v>
      </c>
      <c r="O54" s="185">
        <v>0</v>
      </c>
      <c r="P54" s="290" t="s">
        <v>31</v>
      </c>
      <c r="Q54" s="291">
        <v>-0.1893660701707267</v>
      </c>
      <c r="R54" s="291">
        <v>0.08238517640197447</v>
      </c>
      <c r="S54" s="291">
        <v>0.09135284430242654</v>
      </c>
      <c r="T54" s="291">
        <v>0.08364687619551904</v>
      </c>
      <c r="U54" s="291">
        <v>0.02279004289988415</v>
      </c>
      <c r="V54" s="291">
        <v>0.027649966529868727</v>
      </c>
      <c r="W54" s="291">
        <v>0.28310592163717624</v>
      </c>
      <c r="X54" s="291">
        <v>0.06253396419566754</v>
      </c>
      <c r="Y54" s="291">
        <v>0.259469198566646</v>
      </c>
      <c r="Z54" s="291">
        <v>0.1241251556900648</v>
      </c>
      <c r="AA54" s="291">
        <v>0.049938902032955375</v>
      </c>
      <c r="AB54" s="291">
        <v>0.12752593648328706</v>
      </c>
      <c r="AC54" s="291">
        <v>0.09024481462383006</v>
      </c>
      <c r="AD54" s="291">
        <v>0.07226184513978354</v>
      </c>
      <c r="AE54" s="291">
        <f t="shared" si="8"/>
        <v>0.1685138166201568</v>
      </c>
      <c r="AF54" s="291">
        <v>0.10220309791932816</v>
      </c>
      <c r="AG54" s="291">
        <f t="shared" si="9"/>
        <v>-0.32017523176906426</v>
      </c>
      <c r="AH54" s="291">
        <v>0.08883296827637038</v>
      </c>
      <c r="AI54" s="291">
        <v>0.16555861429693322</v>
      </c>
      <c r="AJ54" s="291">
        <v>0.07398048630391117</v>
      </c>
      <c r="AK54" s="291"/>
      <c r="AL54" s="291">
        <f t="shared" si="10"/>
        <v>-0.12590559469134102</v>
      </c>
      <c r="AM54" s="291">
        <f t="shared" si="11"/>
        <v>0.003508230840022597</v>
      </c>
      <c r="AN54" s="291">
        <f t="shared" si="12"/>
        <v>-0.0720891307904949</v>
      </c>
      <c r="AO54" s="291">
        <f t="shared" si="13"/>
        <v>0.003928228816148814</v>
      </c>
      <c r="AP54" s="291">
        <f t="shared" si="14"/>
        <v>0.03304725547420101</v>
      </c>
      <c r="AQ54" s="291">
        <f t="shared" si="15"/>
        <v>0.00443075771096332</v>
      </c>
      <c r="AR54" s="291">
        <f t="shared" si="16"/>
        <v>0.14310273888221392</v>
      </c>
      <c r="AS54" s="291">
        <f t="shared" si="17"/>
        <v>0.0029782603679112166</v>
      </c>
      <c r="AT54" s="291">
        <f t="shared" si="18"/>
        <v>0.15256766796186214</v>
      </c>
      <c r="AU54" s="291">
        <f t="shared" si="19"/>
        <v>0.004064948360598993</v>
      </c>
      <c r="AV54" s="291">
        <f t="shared" si="20"/>
        <v>0.062427293620705</v>
      </c>
      <c r="AW54" s="291">
        <f t="shared" si="21"/>
        <v>0.0034156256561377572</v>
      </c>
      <c r="AX54" s="291">
        <f t="shared" si="22"/>
        <v>0.12989810007981692</v>
      </c>
      <c r="AY54" s="291">
        <f t="shared" si="23"/>
        <v>0.003646707513655568</v>
      </c>
      <c r="AZ54" s="291">
        <f t="shared" si="24"/>
        <v>-0.07566931655273805</v>
      </c>
      <c r="BA54" s="291">
        <f t="shared" si="25"/>
        <v>0.0044945826277636575</v>
      </c>
      <c r="BB54" s="291">
        <f t="shared" si="26"/>
        <v>-0.14897245070492998</v>
      </c>
      <c r="BC54" s="291">
        <f t="shared" si="27"/>
        <v>0.003363277252096071</v>
      </c>
      <c r="BD54" s="291">
        <f t="shared" si="28"/>
        <v>0.26709588845026466</v>
      </c>
      <c r="BE54" s="291">
        <f t="shared" si="29"/>
        <v>0.0027839082276744434</v>
      </c>
      <c r="BF54" s="228" t="s">
        <v>193</v>
      </c>
      <c r="BG54" s="293">
        <f t="shared" si="30"/>
        <v>0</v>
      </c>
      <c r="BH54" s="293">
        <f t="shared" si="31"/>
        <v>0</v>
      </c>
      <c r="BI54" s="293">
        <f t="shared" si="32"/>
        <v>0</v>
      </c>
      <c r="BJ54" s="293">
        <f t="shared" si="33"/>
        <v>1</v>
      </c>
      <c r="BK54" s="293">
        <f t="shared" si="34"/>
        <v>0</v>
      </c>
      <c r="BL54" s="293">
        <f t="shared" si="35"/>
        <v>0</v>
      </c>
      <c r="BM54" s="293">
        <f t="shared" si="36"/>
        <v>1</v>
      </c>
      <c r="BN54" s="293">
        <f t="shared" si="37"/>
        <v>0</v>
      </c>
      <c r="BO54" s="293">
        <f t="shared" si="38"/>
        <v>0</v>
      </c>
      <c r="BP54" s="293">
        <f t="shared" si="39"/>
        <v>0</v>
      </c>
      <c r="BQ54" s="293">
        <f t="shared" si="40"/>
        <v>0</v>
      </c>
      <c r="BR54" s="293">
        <f t="shared" si="41"/>
        <v>0</v>
      </c>
      <c r="BS54" s="293">
        <f t="shared" si="42"/>
        <v>0</v>
      </c>
      <c r="BT54" s="293">
        <f t="shared" si="43"/>
        <v>0</v>
      </c>
      <c r="BU54" s="293">
        <f t="shared" si="44"/>
        <v>1</v>
      </c>
      <c r="BV54" s="293">
        <f t="shared" si="45"/>
        <v>0</v>
      </c>
      <c r="BW54" s="312">
        <f t="shared" si="46"/>
        <v>0</v>
      </c>
      <c r="BX54" s="312">
        <f t="shared" si="47"/>
        <v>0</v>
      </c>
      <c r="BY54" s="293">
        <f t="shared" si="48"/>
        <v>0</v>
      </c>
      <c r="BZ54" s="293" t="e">
        <f t="shared" si="49"/>
        <v>#VALUE!</v>
      </c>
      <c r="CB54" s="293">
        <f t="shared" si="50"/>
        <v>1</v>
      </c>
      <c r="CC54" s="293">
        <f t="shared" si="51"/>
        <v>0</v>
      </c>
      <c r="CD54" s="293">
        <f t="shared" si="52"/>
        <v>0</v>
      </c>
      <c r="CE54" s="293">
        <f t="shared" si="53"/>
        <v>1</v>
      </c>
      <c r="CF54" s="293">
        <f t="shared" si="54"/>
        <v>0</v>
      </c>
      <c r="CG54" s="293">
        <f t="shared" si="55"/>
        <v>0</v>
      </c>
      <c r="CH54" s="293">
        <f t="shared" si="56"/>
        <v>1</v>
      </c>
      <c r="CI54" s="293">
        <f t="shared" si="57"/>
        <v>0</v>
      </c>
      <c r="CJ54" s="293">
        <f t="shared" si="58"/>
        <v>1</v>
      </c>
      <c r="CK54" s="293">
        <f t="shared" si="59"/>
        <v>1</v>
      </c>
      <c r="CL54" s="293">
        <f t="shared" si="60"/>
        <v>0</v>
      </c>
      <c r="CM54" s="293">
        <f t="shared" si="61"/>
        <v>0</v>
      </c>
      <c r="CN54" s="293">
        <f t="shared" si="62"/>
        <v>0</v>
      </c>
      <c r="CO54" s="293">
        <f t="shared" si="63"/>
        <v>0</v>
      </c>
      <c r="CP54" s="293">
        <f t="shared" si="64"/>
        <v>0</v>
      </c>
      <c r="CQ54" s="293">
        <f t="shared" si="65"/>
        <v>0</v>
      </c>
      <c r="CR54" s="293">
        <f t="shared" si="66"/>
        <v>1</v>
      </c>
      <c r="CS54" s="293">
        <f t="shared" si="67"/>
        <v>0</v>
      </c>
      <c r="CT54" s="293">
        <f t="shared" si="68"/>
        <v>1</v>
      </c>
      <c r="CU54" s="293" t="e">
        <f t="shared" si="2"/>
        <v>#DIV/0!</v>
      </c>
      <c r="CW54" s="293">
        <f t="shared" si="69"/>
        <v>5</v>
      </c>
      <c r="CX54" s="293">
        <f t="shared" si="70"/>
        <v>0</v>
      </c>
      <c r="CY54" s="293">
        <f t="shared" si="71"/>
        <v>0</v>
      </c>
      <c r="CZ54" s="293">
        <f t="shared" si="72"/>
        <v>3</v>
      </c>
      <c r="DA54" s="293">
        <f t="shared" si="73"/>
        <v>0</v>
      </c>
      <c r="DB54" s="293">
        <f t="shared" si="74"/>
        <v>0</v>
      </c>
      <c r="DC54" s="293">
        <f t="shared" si="75"/>
        <v>3</v>
      </c>
      <c r="DD54" s="293">
        <f t="shared" si="76"/>
        <v>0</v>
      </c>
      <c r="DE54" s="293">
        <f t="shared" si="77"/>
        <v>2</v>
      </c>
      <c r="DF54" s="293">
        <f t="shared" si="78"/>
        <v>2</v>
      </c>
      <c r="DG54" s="293">
        <f t="shared" si="79"/>
        <v>0</v>
      </c>
      <c r="DH54" s="293">
        <f t="shared" si="80"/>
        <v>0</v>
      </c>
      <c r="DI54" s="293">
        <f t="shared" si="81"/>
        <v>0</v>
      </c>
      <c r="DJ54" s="293">
        <f t="shared" si="82"/>
        <v>0</v>
      </c>
      <c r="DK54" s="293">
        <f t="shared" si="83"/>
        <v>0</v>
      </c>
      <c r="DL54" s="293">
        <f t="shared" si="84"/>
        <v>0</v>
      </c>
      <c r="DM54" s="293">
        <f t="shared" si="85"/>
        <v>5</v>
      </c>
      <c r="DN54" s="293">
        <f t="shared" si="86"/>
        <v>0</v>
      </c>
      <c r="DO54" s="293">
        <f t="shared" si="87"/>
        <v>2</v>
      </c>
      <c r="DP54" s="293" t="e">
        <f t="shared" si="4"/>
        <v>#DIV/0!</v>
      </c>
    </row>
    <row r="55" spans="1:120" s="185" customFormat="1" ht="12.75">
      <c r="A55" s="228" t="s">
        <v>183</v>
      </c>
      <c r="B55" s="206">
        <v>0.3219511404778091</v>
      </c>
      <c r="C55" s="206">
        <v>0.6086637681924558</v>
      </c>
      <c r="D55" s="206">
        <v>-0.009358637975248532</v>
      </c>
      <c r="E55" s="206">
        <v>0.3444147186131336</v>
      </c>
      <c r="F55" s="301">
        <f t="shared" si="88"/>
        <v>0.46553951154526124</v>
      </c>
      <c r="G55" s="206">
        <f t="shared" si="89"/>
        <v>-0.26744755600486236</v>
      </c>
      <c r="H55" s="290"/>
      <c r="I55" s="185" t="b">
        <f t="shared" si="7"/>
        <v>1</v>
      </c>
      <c r="J55" s="291">
        <v>0.46553951154526124</v>
      </c>
      <c r="K55" s="291">
        <v>-0.26744755600486236</v>
      </c>
      <c r="L55" s="291">
        <v>0.07096400327167554</v>
      </c>
      <c r="M55" s="292" t="s">
        <v>21</v>
      </c>
      <c r="N55" s="111" t="s">
        <v>183</v>
      </c>
      <c r="O55" s="185">
        <v>0</v>
      </c>
      <c r="P55" s="290" t="s">
        <v>21</v>
      </c>
      <c r="Q55" s="291">
        <v>-0.19898579058409022</v>
      </c>
      <c r="R55" s="291">
        <v>0.0023060265804477416</v>
      </c>
      <c r="S55" s="291">
        <v>0.3219511404778091</v>
      </c>
      <c r="T55" s="291">
        <v>0.0038538633793578987</v>
      </c>
      <c r="U55" s="291">
        <v>0.6086637681924558</v>
      </c>
      <c r="V55" s="291">
        <v>0.0022834632235714707</v>
      </c>
      <c r="W55" s="291">
        <v>-0.009358637975248532</v>
      </c>
      <c r="X55" s="291">
        <v>0.002712874445398467</v>
      </c>
      <c r="Y55" s="291">
        <v>0.5354003947615257</v>
      </c>
      <c r="Z55" s="291">
        <v>0.0019164048886172902</v>
      </c>
      <c r="AA55" s="291">
        <v>0.551734429663405</v>
      </c>
      <c r="AB55" s="291">
        <v>0.0017601967270674508</v>
      </c>
      <c r="AC55" s="291">
        <v>0.3444147186131336</v>
      </c>
      <c r="AD55" s="291">
        <v>0.0032517490016361703</v>
      </c>
      <c r="AE55" s="291">
        <f t="shared" si="8"/>
        <v>0.46553951154526124</v>
      </c>
      <c r="AF55" s="291">
        <v>0.003915232946943688</v>
      </c>
      <c r="AG55" s="291">
        <f t="shared" si="9"/>
        <v>0.26744755600486236</v>
      </c>
      <c r="AH55" s="291">
        <v>0.0014132749578955747</v>
      </c>
      <c r="AI55" s="291">
        <v>0.07096400327167554</v>
      </c>
      <c r="AJ55" s="291">
        <v>0.0015338674221341273</v>
      </c>
      <c r="AK55" s="291"/>
      <c r="AL55" s="291">
        <f t="shared" si="10"/>
        <v>-0.12590559469134102</v>
      </c>
      <c r="AM55" s="291">
        <f t="shared" si="11"/>
        <v>0.003508230840022597</v>
      </c>
      <c r="AN55" s="291">
        <f t="shared" si="12"/>
        <v>-0.0720891307904949</v>
      </c>
      <c r="AO55" s="291">
        <f t="shared" si="13"/>
        <v>0.003928228816148814</v>
      </c>
      <c r="AP55" s="291">
        <f t="shared" si="14"/>
        <v>0.03304725547420101</v>
      </c>
      <c r="AQ55" s="291">
        <f t="shared" si="15"/>
        <v>0.00443075771096332</v>
      </c>
      <c r="AR55" s="291">
        <f t="shared" si="16"/>
        <v>0.14310273888221392</v>
      </c>
      <c r="AS55" s="291">
        <f t="shared" si="17"/>
        <v>0.0029782603679112166</v>
      </c>
      <c r="AT55" s="291">
        <f t="shared" si="18"/>
        <v>0.15256766796186214</v>
      </c>
      <c r="AU55" s="291">
        <f t="shared" si="19"/>
        <v>0.004064948360598993</v>
      </c>
      <c r="AV55" s="291">
        <f t="shared" si="20"/>
        <v>0.062427293620705</v>
      </c>
      <c r="AW55" s="291">
        <f t="shared" si="21"/>
        <v>0.0034156256561377572</v>
      </c>
      <c r="AX55" s="291">
        <f t="shared" si="22"/>
        <v>0.12989810007981692</v>
      </c>
      <c r="AY55" s="291">
        <f t="shared" si="23"/>
        <v>0.003646707513655568</v>
      </c>
      <c r="AZ55" s="291">
        <f t="shared" si="24"/>
        <v>-0.07566931655273805</v>
      </c>
      <c r="BA55" s="291">
        <f t="shared" si="25"/>
        <v>0.0044945826277636575</v>
      </c>
      <c r="BB55" s="291">
        <f t="shared" si="26"/>
        <v>-0.14897245070492998</v>
      </c>
      <c r="BC55" s="291">
        <f t="shared" si="27"/>
        <v>0.003363277252096071</v>
      </c>
      <c r="BD55" s="291">
        <f t="shared" si="28"/>
        <v>0.26709588845026466</v>
      </c>
      <c r="BE55" s="291">
        <f t="shared" si="29"/>
        <v>0.0027839082276744434</v>
      </c>
      <c r="BF55" s="228" t="s">
        <v>183</v>
      </c>
      <c r="BG55" s="293">
        <f t="shared" si="30"/>
        <v>-1</v>
      </c>
      <c r="BH55" s="293">
        <f t="shared" si="31"/>
        <v>0</v>
      </c>
      <c r="BI55" s="293">
        <f t="shared" si="32"/>
        <v>1</v>
      </c>
      <c r="BJ55" s="293">
        <f t="shared" si="33"/>
        <v>0</v>
      </c>
      <c r="BK55" s="293">
        <f t="shared" si="34"/>
        <v>1</v>
      </c>
      <c r="BL55" s="293">
        <f t="shared" si="35"/>
        <v>0</v>
      </c>
      <c r="BM55" s="293">
        <f t="shared" si="36"/>
        <v>-1</v>
      </c>
      <c r="BN55" s="293">
        <f t="shared" si="37"/>
        <v>0</v>
      </c>
      <c r="BO55" s="293">
        <f t="shared" si="38"/>
        <v>1</v>
      </c>
      <c r="BP55" s="293">
        <f t="shared" si="39"/>
        <v>0</v>
      </c>
      <c r="BQ55" s="293">
        <f t="shared" si="40"/>
        <v>1</v>
      </c>
      <c r="BR55" s="293">
        <f t="shared" si="41"/>
        <v>0</v>
      </c>
      <c r="BS55" s="293">
        <f t="shared" si="42"/>
        <v>1</v>
      </c>
      <c r="BT55" s="293">
        <f t="shared" si="43"/>
        <v>0</v>
      </c>
      <c r="BU55" s="293">
        <f t="shared" si="44"/>
        <v>1</v>
      </c>
      <c r="BV55" s="293">
        <f t="shared" si="45"/>
        <v>0</v>
      </c>
      <c r="BW55" s="312">
        <f t="shared" si="46"/>
        <v>1</v>
      </c>
      <c r="BX55" s="312">
        <f t="shared" si="47"/>
        <v>0</v>
      </c>
      <c r="BY55" s="293">
        <f t="shared" si="48"/>
        <v>-1</v>
      </c>
      <c r="BZ55" s="293" t="e">
        <f t="shared" si="49"/>
        <v>#VALUE!</v>
      </c>
      <c r="CB55" s="293">
        <f t="shared" si="50"/>
        <v>1</v>
      </c>
      <c r="CC55" s="293">
        <f t="shared" si="51"/>
        <v>0</v>
      </c>
      <c r="CD55" s="293">
        <f t="shared" si="52"/>
        <v>1</v>
      </c>
      <c r="CE55" s="293">
        <f t="shared" si="53"/>
        <v>0</v>
      </c>
      <c r="CF55" s="293">
        <f t="shared" si="54"/>
        <v>1</v>
      </c>
      <c r="CG55" s="293">
        <f t="shared" si="55"/>
        <v>0</v>
      </c>
      <c r="CH55" s="293">
        <f t="shared" si="56"/>
        <v>1</v>
      </c>
      <c r="CI55" s="293">
        <f t="shared" si="57"/>
        <v>0</v>
      </c>
      <c r="CJ55" s="293">
        <f t="shared" si="58"/>
        <v>1</v>
      </c>
      <c r="CK55" s="293">
        <f t="shared" si="59"/>
        <v>0</v>
      </c>
      <c r="CL55" s="293">
        <f t="shared" si="60"/>
        <v>1</v>
      </c>
      <c r="CM55" s="293">
        <f t="shared" si="61"/>
        <v>0</v>
      </c>
      <c r="CN55" s="293">
        <f t="shared" si="62"/>
        <v>1</v>
      </c>
      <c r="CO55" s="293">
        <f t="shared" si="63"/>
        <v>0</v>
      </c>
      <c r="CP55" s="293">
        <f t="shared" si="64"/>
        <v>1</v>
      </c>
      <c r="CQ55" s="293">
        <f t="shared" si="65"/>
        <v>0</v>
      </c>
      <c r="CR55" s="293">
        <f t="shared" si="66"/>
        <v>1</v>
      </c>
      <c r="CS55" s="293">
        <f t="shared" si="67"/>
        <v>0</v>
      </c>
      <c r="CT55" s="293">
        <f t="shared" si="68"/>
        <v>1</v>
      </c>
      <c r="CU55" s="293" t="e">
        <f t="shared" si="2"/>
        <v>#DIV/0!</v>
      </c>
      <c r="CW55" s="293">
        <f t="shared" si="69"/>
        <v>6</v>
      </c>
      <c r="CX55" s="293">
        <f t="shared" si="70"/>
        <v>0</v>
      </c>
      <c r="CY55" s="293">
        <f t="shared" si="71"/>
        <v>3</v>
      </c>
      <c r="CZ55" s="293">
        <f t="shared" si="72"/>
        <v>0</v>
      </c>
      <c r="DA55" s="293">
        <f t="shared" si="73"/>
        <v>3</v>
      </c>
      <c r="DB55" s="293">
        <f t="shared" si="74"/>
        <v>0</v>
      </c>
      <c r="DC55" s="293">
        <f t="shared" si="75"/>
        <v>6</v>
      </c>
      <c r="DD55" s="293">
        <f t="shared" si="76"/>
        <v>0</v>
      </c>
      <c r="DE55" s="293">
        <f t="shared" si="77"/>
        <v>3</v>
      </c>
      <c r="DF55" s="293">
        <f t="shared" si="78"/>
        <v>0</v>
      </c>
      <c r="DG55" s="293">
        <f t="shared" si="79"/>
        <v>3</v>
      </c>
      <c r="DH55" s="293">
        <f t="shared" si="80"/>
        <v>0</v>
      </c>
      <c r="DI55" s="293">
        <f t="shared" si="81"/>
        <v>3</v>
      </c>
      <c r="DJ55" s="293">
        <f t="shared" si="82"/>
        <v>0</v>
      </c>
      <c r="DK55" s="293">
        <f t="shared" si="83"/>
        <v>3</v>
      </c>
      <c r="DL55" s="293">
        <f t="shared" si="84"/>
        <v>0</v>
      </c>
      <c r="DM55" s="293">
        <f t="shared" si="85"/>
        <v>3</v>
      </c>
      <c r="DN55" s="293">
        <f t="shared" si="86"/>
        <v>0</v>
      </c>
      <c r="DO55" s="293">
        <f t="shared" si="87"/>
        <v>1</v>
      </c>
      <c r="DP55" s="293" t="e">
        <f t="shared" si="4"/>
        <v>#DIV/0!</v>
      </c>
    </row>
    <row r="56" spans="1:120" s="185" customFormat="1" ht="12.75">
      <c r="A56" s="228" t="s">
        <v>215</v>
      </c>
      <c r="B56" s="206">
        <v>-0.19053819232692593</v>
      </c>
      <c r="C56" s="206">
        <v>-0.059340955296032734</v>
      </c>
      <c r="D56" s="206">
        <v>0.1201379748654536</v>
      </c>
      <c r="E56" s="206">
        <v>0.05725644220091137</v>
      </c>
      <c r="F56" s="301">
        <f t="shared" si="88"/>
        <v>0.038926613600594545</v>
      </c>
      <c r="G56" s="206">
        <f t="shared" si="89"/>
        <v>0.020657004220122867</v>
      </c>
      <c r="H56" s="290"/>
      <c r="I56" s="185" t="b">
        <f t="shared" si="7"/>
        <v>1</v>
      </c>
      <c r="J56" s="291">
        <v>0.038926613600594545</v>
      </c>
      <c r="K56" s="291">
        <v>0.020657004220122867</v>
      </c>
      <c r="L56" s="291">
        <v>0.11714953292818973</v>
      </c>
      <c r="M56" s="292" t="s">
        <v>53</v>
      </c>
      <c r="N56" s="111" t="s">
        <v>215</v>
      </c>
      <c r="O56" s="185">
        <v>0</v>
      </c>
      <c r="P56" s="290" t="s">
        <v>53</v>
      </c>
      <c r="Q56" s="291">
        <v>-0.17390905961672645</v>
      </c>
      <c r="R56" s="291">
        <v>0.0743418809603814</v>
      </c>
      <c r="S56" s="291">
        <v>-0.19053819232692593</v>
      </c>
      <c r="T56" s="291">
        <v>0.1021628465969431</v>
      </c>
      <c r="U56" s="291">
        <v>-0.059340955296032734</v>
      </c>
      <c r="V56" s="291">
        <v>0.07741239469516764</v>
      </c>
      <c r="W56" s="291">
        <v>0.1201379748654536</v>
      </c>
      <c r="X56" s="291">
        <v>0.04884135806822413</v>
      </c>
      <c r="Y56" s="291">
        <v>0.12951678612052903</v>
      </c>
      <c r="Z56" s="291">
        <v>0.08044055217108674</v>
      </c>
      <c r="AA56" s="291">
        <v>0.03591333804035722</v>
      </c>
      <c r="AB56" s="291">
        <v>0.08167873205331504</v>
      </c>
      <c r="AC56" s="291">
        <v>0.05725644220091137</v>
      </c>
      <c r="AD56" s="291">
        <v>0.08516382784042122</v>
      </c>
      <c r="AE56" s="291">
        <f t="shared" si="8"/>
        <v>0.038926613600594545</v>
      </c>
      <c r="AF56" s="291">
        <v>0.06385318346902406</v>
      </c>
      <c r="AG56" s="291">
        <f t="shared" si="9"/>
        <v>-0.020657004220122867</v>
      </c>
      <c r="AH56" s="291">
        <v>0.09551138069181377</v>
      </c>
      <c r="AI56" s="291">
        <v>0.11714953292818973</v>
      </c>
      <c r="AJ56" s="291">
        <v>0.11787186269138192</v>
      </c>
      <c r="AK56" s="291"/>
      <c r="AL56" s="291">
        <f t="shared" si="10"/>
        <v>-0.12590559469134102</v>
      </c>
      <c r="AM56" s="291">
        <f t="shared" si="11"/>
        <v>0.003508230840022597</v>
      </c>
      <c r="AN56" s="291">
        <f t="shared" si="12"/>
        <v>-0.0720891307904949</v>
      </c>
      <c r="AO56" s="291">
        <f t="shared" si="13"/>
        <v>0.003928228816148814</v>
      </c>
      <c r="AP56" s="291">
        <f t="shared" si="14"/>
        <v>0.03304725547420101</v>
      </c>
      <c r="AQ56" s="291">
        <f t="shared" si="15"/>
        <v>0.00443075771096332</v>
      </c>
      <c r="AR56" s="291">
        <f t="shared" si="16"/>
        <v>0.14310273888221392</v>
      </c>
      <c r="AS56" s="291">
        <f t="shared" si="17"/>
        <v>0.0029782603679112166</v>
      </c>
      <c r="AT56" s="291">
        <f t="shared" si="18"/>
        <v>0.15256766796186214</v>
      </c>
      <c r="AU56" s="291">
        <f t="shared" si="19"/>
        <v>0.004064948360598993</v>
      </c>
      <c r="AV56" s="291">
        <f t="shared" si="20"/>
        <v>0.062427293620705</v>
      </c>
      <c r="AW56" s="291">
        <f t="shared" si="21"/>
        <v>0.0034156256561377572</v>
      </c>
      <c r="AX56" s="291">
        <f t="shared" si="22"/>
        <v>0.12989810007981692</v>
      </c>
      <c r="AY56" s="291">
        <f t="shared" si="23"/>
        <v>0.003646707513655568</v>
      </c>
      <c r="AZ56" s="291">
        <f t="shared" si="24"/>
        <v>-0.07566931655273805</v>
      </c>
      <c r="BA56" s="291">
        <f t="shared" si="25"/>
        <v>0.0044945826277636575</v>
      </c>
      <c r="BB56" s="291">
        <f t="shared" si="26"/>
        <v>-0.14897245070492998</v>
      </c>
      <c r="BC56" s="291">
        <f t="shared" si="27"/>
        <v>0.003363277252096071</v>
      </c>
      <c r="BD56" s="291">
        <f t="shared" si="28"/>
        <v>0.26709588845026466</v>
      </c>
      <c r="BE56" s="291">
        <f t="shared" si="29"/>
        <v>0.0027839082276744434</v>
      </c>
      <c r="BF56" s="228" t="s">
        <v>215</v>
      </c>
      <c r="BG56" s="293">
        <f t="shared" si="30"/>
        <v>0</v>
      </c>
      <c r="BH56" s="293">
        <f t="shared" si="31"/>
        <v>0</v>
      </c>
      <c r="BI56" s="293">
        <f t="shared" si="32"/>
        <v>0</v>
      </c>
      <c r="BJ56" s="293">
        <f t="shared" si="33"/>
        <v>0</v>
      </c>
      <c r="BK56" s="293">
        <f t="shared" si="34"/>
        <v>0</v>
      </c>
      <c r="BL56" s="293">
        <f t="shared" si="35"/>
        <v>0</v>
      </c>
      <c r="BM56" s="293">
        <f t="shared" si="36"/>
        <v>0</v>
      </c>
      <c r="BN56" s="293">
        <f t="shared" si="37"/>
        <v>0</v>
      </c>
      <c r="BO56" s="293">
        <f t="shared" si="38"/>
        <v>0</v>
      </c>
      <c r="BP56" s="293">
        <f t="shared" si="39"/>
        <v>0</v>
      </c>
      <c r="BQ56" s="293">
        <f t="shared" si="40"/>
        <v>0</v>
      </c>
      <c r="BR56" s="293">
        <f t="shared" si="41"/>
        <v>0</v>
      </c>
      <c r="BS56" s="293">
        <f t="shared" si="42"/>
        <v>0</v>
      </c>
      <c r="BT56" s="293">
        <f t="shared" si="43"/>
        <v>0</v>
      </c>
      <c r="BU56" s="293">
        <f t="shared" si="44"/>
        <v>0</v>
      </c>
      <c r="BV56" s="293">
        <f t="shared" si="45"/>
        <v>0</v>
      </c>
      <c r="BW56" s="312">
        <f t="shared" si="46"/>
        <v>0</v>
      </c>
      <c r="BX56" s="312">
        <f t="shared" si="47"/>
        <v>0</v>
      </c>
      <c r="BY56" s="293">
        <f t="shared" si="48"/>
        <v>0</v>
      </c>
      <c r="BZ56" s="293" t="e">
        <f t="shared" si="49"/>
        <v>#VALUE!</v>
      </c>
      <c r="CB56" s="293">
        <f t="shared" si="50"/>
        <v>1</v>
      </c>
      <c r="CC56" s="293">
        <f t="shared" si="51"/>
        <v>0</v>
      </c>
      <c r="CD56" s="293">
        <f t="shared" si="52"/>
        <v>0</v>
      </c>
      <c r="CE56" s="293">
        <f t="shared" si="53"/>
        <v>0</v>
      </c>
      <c r="CF56" s="293">
        <f t="shared" si="54"/>
        <v>0</v>
      </c>
      <c r="CG56" s="293">
        <f t="shared" si="55"/>
        <v>0</v>
      </c>
      <c r="CH56" s="293">
        <f t="shared" si="56"/>
        <v>1</v>
      </c>
      <c r="CI56" s="293">
        <f t="shared" si="57"/>
        <v>0</v>
      </c>
      <c r="CJ56" s="293">
        <f t="shared" si="58"/>
        <v>0</v>
      </c>
      <c r="CK56" s="293">
        <f t="shared" si="59"/>
        <v>1</v>
      </c>
      <c r="CL56" s="293">
        <f t="shared" si="60"/>
        <v>0</v>
      </c>
      <c r="CM56" s="293">
        <f t="shared" si="61"/>
        <v>0</v>
      </c>
      <c r="CN56" s="293">
        <f t="shared" si="62"/>
        <v>0</v>
      </c>
      <c r="CO56" s="293">
        <f t="shared" si="63"/>
        <v>1</v>
      </c>
      <c r="CP56" s="293">
        <f t="shared" si="64"/>
        <v>0</v>
      </c>
      <c r="CQ56" s="293">
        <f t="shared" si="65"/>
        <v>1</v>
      </c>
      <c r="CR56" s="293">
        <f t="shared" si="66"/>
        <v>0</v>
      </c>
      <c r="CS56" s="293">
        <f t="shared" si="67"/>
        <v>0</v>
      </c>
      <c r="CT56" s="293">
        <f t="shared" si="68"/>
        <v>0</v>
      </c>
      <c r="CU56" s="293" t="e">
        <f t="shared" si="2"/>
        <v>#DIV/0!</v>
      </c>
      <c r="CW56" s="293">
        <f t="shared" si="69"/>
        <v>5</v>
      </c>
      <c r="CX56" s="293">
        <f t="shared" si="70"/>
        <v>0</v>
      </c>
      <c r="CY56" s="293">
        <f t="shared" si="71"/>
        <v>0</v>
      </c>
      <c r="CZ56" s="293">
        <f t="shared" si="72"/>
        <v>0</v>
      </c>
      <c r="DA56" s="293">
        <f t="shared" si="73"/>
        <v>0</v>
      </c>
      <c r="DB56" s="293">
        <f t="shared" si="74"/>
        <v>0</v>
      </c>
      <c r="DC56" s="293">
        <f t="shared" si="75"/>
        <v>2</v>
      </c>
      <c r="DD56" s="293">
        <f t="shared" si="76"/>
        <v>0</v>
      </c>
      <c r="DE56" s="293">
        <f t="shared" si="77"/>
        <v>0</v>
      </c>
      <c r="DF56" s="293">
        <f t="shared" si="78"/>
        <v>2</v>
      </c>
      <c r="DG56" s="293">
        <f t="shared" si="79"/>
        <v>0</v>
      </c>
      <c r="DH56" s="293">
        <f t="shared" si="80"/>
        <v>0</v>
      </c>
      <c r="DI56" s="293">
        <f t="shared" si="81"/>
        <v>0</v>
      </c>
      <c r="DJ56" s="293">
        <f t="shared" si="82"/>
        <v>2</v>
      </c>
      <c r="DK56" s="293">
        <f t="shared" si="83"/>
        <v>0</v>
      </c>
      <c r="DL56" s="293">
        <f t="shared" si="84"/>
        <v>2</v>
      </c>
      <c r="DM56" s="293">
        <f t="shared" si="85"/>
        <v>0</v>
      </c>
      <c r="DN56" s="293">
        <f t="shared" si="86"/>
        <v>0</v>
      </c>
      <c r="DO56" s="293">
        <f t="shared" si="87"/>
        <v>0</v>
      </c>
      <c r="DP56" s="293" t="e">
        <f t="shared" si="4"/>
        <v>#DIV/0!</v>
      </c>
    </row>
    <row r="57" spans="1:120" s="185" customFormat="1" ht="12.75">
      <c r="A57" s="228" t="s">
        <v>226</v>
      </c>
      <c r="B57" s="206">
        <v>0.24350833186837847</v>
      </c>
      <c r="C57" s="206">
        <v>0.2673936975058549</v>
      </c>
      <c r="D57" s="206">
        <v>0.15648985966370643</v>
      </c>
      <c r="E57" s="206">
        <v>0.44289422335306733</v>
      </c>
      <c r="F57" s="301">
        <f t="shared" si="88"/>
        <v>0.1435976403458995</v>
      </c>
      <c r="G57" s="206">
        <f t="shared" si="89"/>
        <v>-0.15973333517986904</v>
      </c>
      <c r="H57" s="290"/>
      <c r="I57" s="185" t="b">
        <f t="shared" si="7"/>
        <v>1</v>
      </c>
      <c r="J57" s="291">
        <v>0.1435976403458995</v>
      </c>
      <c r="K57" s="291">
        <v>-0.15973333517986904</v>
      </c>
      <c r="L57" s="291">
        <v>0.41697753300317975</v>
      </c>
      <c r="M57" s="292" t="s">
        <v>64</v>
      </c>
      <c r="N57" s="111" t="s">
        <v>226</v>
      </c>
      <c r="O57" s="185">
        <v>0</v>
      </c>
      <c r="P57" s="290" t="s">
        <v>64</v>
      </c>
      <c r="Q57" s="291">
        <v>-0.35180387164932686</v>
      </c>
      <c r="R57" s="291">
        <v>0.07007809357400029</v>
      </c>
      <c r="S57" s="291">
        <v>0.24350833186837847</v>
      </c>
      <c r="T57" s="291">
        <v>0.06886968525587345</v>
      </c>
      <c r="U57" s="291">
        <v>0.2673936975058549</v>
      </c>
      <c r="V57" s="291">
        <v>0.0754548801981325</v>
      </c>
      <c r="W57" s="291">
        <v>0.15648985966370643</v>
      </c>
      <c r="X57" s="291">
        <v>0.09241822160195083</v>
      </c>
      <c r="Y57" s="291">
        <v>-0.030108075443331276</v>
      </c>
      <c r="Z57" s="291">
        <v>0.0766472149538217</v>
      </c>
      <c r="AA57" s="291">
        <v>0.0893042939322927</v>
      </c>
      <c r="AB57" s="291">
        <v>0.09005559420980594</v>
      </c>
      <c r="AC57" s="291">
        <v>0.44289422335306733</v>
      </c>
      <c r="AD57" s="291">
        <v>0.061235561278468444</v>
      </c>
      <c r="AE57" s="291">
        <f t="shared" si="8"/>
        <v>0.1435976403458995</v>
      </c>
      <c r="AF57" s="291">
        <v>0.09229169385484937</v>
      </c>
      <c r="AG57" s="291">
        <f t="shared" si="9"/>
        <v>0.15973333517986904</v>
      </c>
      <c r="AH57" s="291">
        <v>0.07450201040232339</v>
      </c>
      <c r="AI57" s="291">
        <v>0.41697753300317975</v>
      </c>
      <c r="AJ57" s="291">
        <v>0.07426242360756245</v>
      </c>
      <c r="AK57" s="291"/>
      <c r="AL57" s="291">
        <f t="shared" si="10"/>
        <v>-0.12590559469134102</v>
      </c>
      <c r="AM57" s="291">
        <f t="shared" si="11"/>
        <v>0.003508230840022597</v>
      </c>
      <c r="AN57" s="291">
        <f t="shared" si="12"/>
        <v>-0.0720891307904949</v>
      </c>
      <c r="AO57" s="291">
        <f t="shared" si="13"/>
        <v>0.003928228816148814</v>
      </c>
      <c r="AP57" s="291">
        <f t="shared" si="14"/>
        <v>0.03304725547420101</v>
      </c>
      <c r="AQ57" s="291">
        <f t="shared" si="15"/>
        <v>0.00443075771096332</v>
      </c>
      <c r="AR57" s="291">
        <f t="shared" si="16"/>
        <v>0.14310273888221392</v>
      </c>
      <c r="AS57" s="291">
        <f t="shared" si="17"/>
        <v>0.0029782603679112166</v>
      </c>
      <c r="AT57" s="291">
        <f t="shared" si="18"/>
        <v>0.15256766796186214</v>
      </c>
      <c r="AU57" s="291">
        <f t="shared" si="19"/>
        <v>0.004064948360598993</v>
      </c>
      <c r="AV57" s="291">
        <f t="shared" si="20"/>
        <v>0.062427293620705</v>
      </c>
      <c r="AW57" s="291">
        <f t="shared" si="21"/>
        <v>0.0034156256561377572</v>
      </c>
      <c r="AX57" s="291">
        <f t="shared" si="22"/>
        <v>0.12989810007981692</v>
      </c>
      <c r="AY57" s="291">
        <f t="shared" si="23"/>
        <v>0.003646707513655568</v>
      </c>
      <c r="AZ57" s="291">
        <f t="shared" si="24"/>
        <v>-0.07566931655273805</v>
      </c>
      <c r="BA57" s="291">
        <f t="shared" si="25"/>
        <v>0.0044945826277636575</v>
      </c>
      <c r="BB57" s="291">
        <f t="shared" si="26"/>
        <v>-0.14897245070492998</v>
      </c>
      <c r="BC57" s="291">
        <f t="shared" si="27"/>
        <v>0.003363277252096071</v>
      </c>
      <c r="BD57" s="291">
        <f t="shared" si="28"/>
        <v>0.26709588845026466</v>
      </c>
      <c r="BE57" s="291">
        <f t="shared" si="29"/>
        <v>0.0027839082276744434</v>
      </c>
      <c r="BF57" s="228" t="s">
        <v>226</v>
      </c>
      <c r="BG57" s="293">
        <f t="shared" si="30"/>
        <v>-1</v>
      </c>
      <c r="BH57" s="293">
        <f t="shared" si="31"/>
        <v>0</v>
      </c>
      <c r="BI57" s="293">
        <f t="shared" si="32"/>
        <v>1</v>
      </c>
      <c r="BJ57" s="293">
        <f t="shared" si="33"/>
        <v>0</v>
      </c>
      <c r="BK57" s="293">
        <f t="shared" si="34"/>
        <v>1</v>
      </c>
      <c r="BL57" s="293">
        <f t="shared" si="35"/>
        <v>0</v>
      </c>
      <c r="BM57" s="293">
        <f t="shared" si="36"/>
        <v>0</v>
      </c>
      <c r="BN57" s="293">
        <f t="shared" si="37"/>
        <v>0</v>
      </c>
      <c r="BO57" s="293">
        <f t="shared" si="38"/>
        <v>-1</v>
      </c>
      <c r="BP57" s="293">
        <f t="shared" si="39"/>
        <v>0</v>
      </c>
      <c r="BQ57" s="293">
        <f t="shared" si="40"/>
        <v>0</v>
      </c>
      <c r="BR57" s="293">
        <f t="shared" si="41"/>
        <v>0</v>
      </c>
      <c r="BS57" s="293">
        <f t="shared" si="42"/>
        <v>1</v>
      </c>
      <c r="BT57" s="293">
        <f t="shared" si="43"/>
        <v>0</v>
      </c>
      <c r="BU57" s="293">
        <f t="shared" si="44"/>
        <v>1</v>
      </c>
      <c r="BV57" s="293">
        <f t="shared" si="45"/>
        <v>0</v>
      </c>
      <c r="BW57" s="312">
        <f t="shared" si="46"/>
        <v>1</v>
      </c>
      <c r="BX57" s="312">
        <f t="shared" si="47"/>
        <v>0</v>
      </c>
      <c r="BY57" s="293">
        <f t="shared" si="48"/>
        <v>1</v>
      </c>
      <c r="BZ57" s="293" t="e">
        <f t="shared" si="49"/>
        <v>#VALUE!</v>
      </c>
      <c r="CB57" s="293">
        <f t="shared" si="50"/>
        <v>1</v>
      </c>
      <c r="CC57" s="293">
        <f t="shared" si="51"/>
        <v>0</v>
      </c>
      <c r="CD57" s="293">
        <f t="shared" si="52"/>
        <v>1</v>
      </c>
      <c r="CE57" s="293">
        <f t="shared" si="53"/>
        <v>0</v>
      </c>
      <c r="CF57" s="293">
        <f t="shared" si="54"/>
        <v>1</v>
      </c>
      <c r="CG57" s="293">
        <f t="shared" si="55"/>
        <v>0</v>
      </c>
      <c r="CH57" s="293">
        <f t="shared" si="56"/>
        <v>0</v>
      </c>
      <c r="CI57" s="293">
        <f t="shared" si="57"/>
        <v>1</v>
      </c>
      <c r="CJ57" s="293">
        <f t="shared" si="58"/>
        <v>0</v>
      </c>
      <c r="CK57" s="293">
        <f t="shared" si="59"/>
        <v>0</v>
      </c>
      <c r="CL57" s="293">
        <f t="shared" si="60"/>
        <v>0</v>
      </c>
      <c r="CM57" s="293">
        <f t="shared" si="61"/>
        <v>0</v>
      </c>
      <c r="CN57" s="293">
        <f t="shared" si="62"/>
        <v>1</v>
      </c>
      <c r="CO57" s="293">
        <f t="shared" si="63"/>
        <v>0</v>
      </c>
      <c r="CP57" s="293">
        <f t="shared" si="64"/>
        <v>0</v>
      </c>
      <c r="CQ57" s="293">
        <f t="shared" si="65"/>
        <v>0</v>
      </c>
      <c r="CR57" s="293">
        <f t="shared" si="66"/>
        <v>1</v>
      </c>
      <c r="CS57" s="293">
        <f t="shared" si="67"/>
        <v>0</v>
      </c>
      <c r="CT57" s="293">
        <f t="shared" si="68"/>
        <v>1</v>
      </c>
      <c r="CU57" s="293" t="e">
        <f t="shared" si="2"/>
        <v>#DIV/0!</v>
      </c>
      <c r="CW57" s="293">
        <f t="shared" si="69"/>
        <v>6</v>
      </c>
      <c r="CX57" s="293">
        <f t="shared" si="70"/>
        <v>0</v>
      </c>
      <c r="CY57" s="293">
        <f t="shared" si="71"/>
        <v>3</v>
      </c>
      <c r="CZ57" s="293">
        <f t="shared" si="72"/>
        <v>0</v>
      </c>
      <c r="DA57" s="293">
        <f t="shared" si="73"/>
        <v>3</v>
      </c>
      <c r="DB57" s="293">
        <f t="shared" si="74"/>
        <v>0</v>
      </c>
      <c r="DC57" s="293">
        <f t="shared" si="75"/>
        <v>0</v>
      </c>
      <c r="DD57" s="293">
        <f t="shared" si="76"/>
        <v>2</v>
      </c>
      <c r="DE57" s="293">
        <f t="shared" si="77"/>
        <v>0</v>
      </c>
      <c r="DF57" s="293">
        <f t="shared" si="78"/>
        <v>0</v>
      </c>
      <c r="DG57" s="293">
        <f t="shared" si="79"/>
        <v>0</v>
      </c>
      <c r="DH57" s="293">
        <f t="shared" si="80"/>
        <v>0</v>
      </c>
      <c r="DI57" s="293">
        <f t="shared" si="81"/>
        <v>3</v>
      </c>
      <c r="DJ57" s="293">
        <f t="shared" si="82"/>
        <v>0</v>
      </c>
      <c r="DK57" s="293">
        <f t="shared" si="83"/>
        <v>0</v>
      </c>
      <c r="DL57" s="293">
        <f t="shared" si="84"/>
        <v>0</v>
      </c>
      <c r="DM57" s="293">
        <f t="shared" si="85"/>
        <v>3</v>
      </c>
      <c r="DN57" s="293">
        <f t="shared" si="86"/>
        <v>0</v>
      </c>
      <c r="DO57" s="293">
        <f t="shared" si="87"/>
        <v>3</v>
      </c>
      <c r="DP57" s="293" t="e">
        <f t="shared" si="4"/>
        <v>#DIV/0!</v>
      </c>
    </row>
    <row r="58" spans="1:120" s="185" customFormat="1" ht="12.75">
      <c r="A58" s="228" t="s">
        <v>218</v>
      </c>
      <c r="B58" s="206">
        <v>-0.04453499388879988</v>
      </c>
      <c r="C58" s="206">
        <v>0.0006301979541393872</v>
      </c>
      <c r="D58" s="206">
        <v>-0.02059710601650406</v>
      </c>
      <c r="E58" s="206">
        <v>0.261131765386407</v>
      </c>
      <c r="F58" s="301">
        <f t="shared" si="88"/>
        <v>0.054068735063440544</v>
      </c>
      <c r="G58" s="206">
        <f t="shared" si="89"/>
        <v>0.057695364894393614</v>
      </c>
      <c r="H58" s="290"/>
      <c r="I58" s="185" t="b">
        <f t="shared" si="7"/>
        <v>1</v>
      </c>
      <c r="J58" s="291">
        <v>0.054068735063440544</v>
      </c>
      <c r="K58" s="291">
        <v>0.057695364894393614</v>
      </c>
      <c r="L58" s="291">
        <v>0.3153319552987928</v>
      </c>
      <c r="M58" s="292" t="s">
        <v>56</v>
      </c>
      <c r="N58" s="111" t="s">
        <v>218</v>
      </c>
      <c r="O58" s="185">
        <v>0</v>
      </c>
      <c r="P58" s="290" t="s">
        <v>56</v>
      </c>
      <c r="Q58" s="291">
        <v>-0.24110120765581328</v>
      </c>
      <c r="R58" s="291">
        <v>0.06767503327690744</v>
      </c>
      <c r="S58" s="291">
        <v>-0.04453499388879988</v>
      </c>
      <c r="T58" s="291">
        <v>0.09470883995670189</v>
      </c>
      <c r="U58" s="291">
        <v>0.0006301979541393872</v>
      </c>
      <c r="V58" s="291">
        <v>0.07005343978816711</v>
      </c>
      <c r="W58" s="291">
        <v>-0.02059710601650406</v>
      </c>
      <c r="X58" s="291">
        <v>0.07495875657912293</v>
      </c>
      <c r="Y58" s="291">
        <v>0.5284712503914276</v>
      </c>
      <c r="Z58" s="291">
        <v>0.04926133207425507</v>
      </c>
      <c r="AA58" s="291">
        <v>0.3176681887893002</v>
      </c>
      <c r="AB58" s="291">
        <v>0.0776664367344718</v>
      </c>
      <c r="AC58" s="291">
        <v>0.261131765386407</v>
      </c>
      <c r="AD58" s="291">
        <v>0.09034646534276121</v>
      </c>
      <c r="AE58" s="291">
        <f t="shared" si="8"/>
        <v>0.054068735063440544</v>
      </c>
      <c r="AF58" s="291">
        <v>0.06805801131596992</v>
      </c>
      <c r="AG58" s="291">
        <f t="shared" si="9"/>
        <v>-0.057695364894393614</v>
      </c>
      <c r="AH58" s="291">
        <v>0.09480129714485983</v>
      </c>
      <c r="AI58" s="291">
        <v>0.3153319552987928</v>
      </c>
      <c r="AJ58" s="291">
        <v>0.08588963426967741</v>
      </c>
      <c r="AK58" s="291"/>
      <c r="AL58" s="291">
        <f t="shared" si="10"/>
        <v>-0.12590559469134102</v>
      </c>
      <c r="AM58" s="291">
        <f t="shared" si="11"/>
        <v>0.003508230840022597</v>
      </c>
      <c r="AN58" s="291">
        <f t="shared" si="12"/>
        <v>-0.0720891307904949</v>
      </c>
      <c r="AO58" s="291">
        <f t="shared" si="13"/>
        <v>0.003928228816148814</v>
      </c>
      <c r="AP58" s="291">
        <f t="shared" si="14"/>
        <v>0.03304725547420101</v>
      </c>
      <c r="AQ58" s="291">
        <f t="shared" si="15"/>
        <v>0.00443075771096332</v>
      </c>
      <c r="AR58" s="291">
        <f t="shared" si="16"/>
        <v>0.14310273888221392</v>
      </c>
      <c r="AS58" s="291">
        <f t="shared" si="17"/>
        <v>0.0029782603679112166</v>
      </c>
      <c r="AT58" s="291">
        <f t="shared" si="18"/>
        <v>0.15256766796186214</v>
      </c>
      <c r="AU58" s="291">
        <f t="shared" si="19"/>
        <v>0.004064948360598993</v>
      </c>
      <c r="AV58" s="291">
        <f t="shared" si="20"/>
        <v>0.062427293620705</v>
      </c>
      <c r="AW58" s="291">
        <f t="shared" si="21"/>
        <v>0.0034156256561377572</v>
      </c>
      <c r="AX58" s="291">
        <f t="shared" si="22"/>
        <v>0.12989810007981692</v>
      </c>
      <c r="AY58" s="291">
        <f t="shared" si="23"/>
        <v>0.003646707513655568</v>
      </c>
      <c r="AZ58" s="291">
        <f t="shared" si="24"/>
        <v>-0.07566931655273805</v>
      </c>
      <c r="BA58" s="291">
        <f t="shared" si="25"/>
        <v>0.0044945826277636575</v>
      </c>
      <c r="BB58" s="291">
        <f t="shared" si="26"/>
        <v>-0.14897245070492998</v>
      </c>
      <c r="BC58" s="291">
        <f t="shared" si="27"/>
        <v>0.003363277252096071</v>
      </c>
      <c r="BD58" s="291">
        <f t="shared" si="28"/>
        <v>0.26709588845026466</v>
      </c>
      <c r="BE58" s="291">
        <f t="shared" si="29"/>
        <v>0.0027839082276744434</v>
      </c>
      <c r="BF58" s="228" t="s">
        <v>218</v>
      </c>
      <c r="BG58" s="293">
        <f t="shared" si="30"/>
        <v>0</v>
      </c>
      <c r="BH58" s="293">
        <f t="shared" si="31"/>
        <v>0</v>
      </c>
      <c r="BI58" s="293">
        <f t="shared" si="32"/>
        <v>0</v>
      </c>
      <c r="BJ58" s="293">
        <f t="shared" si="33"/>
        <v>1</v>
      </c>
      <c r="BK58" s="293">
        <f t="shared" si="34"/>
        <v>0</v>
      </c>
      <c r="BL58" s="293">
        <f t="shared" si="35"/>
        <v>0</v>
      </c>
      <c r="BM58" s="293">
        <f t="shared" si="36"/>
        <v>-1</v>
      </c>
      <c r="BN58" s="293">
        <f t="shared" si="37"/>
        <v>0</v>
      </c>
      <c r="BO58" s="293">
        <f t="shared" si="38"/>
        <v>1</v>
      </c>
      <c r="BP58" s="293">
        <f t="shared" si="39"/>
        <v>0</v>
      </c>
      <c r="BQ58" s="293">
        <f t="shared" si="40"/>
        <v>1</v>
      </c>
      <c r="BR58" s="293">
        <f t="shared" si="41"/>
        <v>0</v>
      </c>
      <c r="BS58" s="293">
        <f t="shared" si="42"/>
        <v>0</v>
      </c>
      <c r="BT58" s="293">
        <f t="shared" si="43"/>
        <v>0</v>
      </c>
      <c r="BU58" s="293">
        <f t="shared" si="44"/>
        <v>0</v>
      </c>
      <c r="BV58" s="293">
        <f t="shared" si="45"/>
        <v>0</v>
      </c>
      <c r="BW58" s="312">
        <f t="shared" si="46"/>
        <v>0</v>
      </c>
      <c r="BX58" s="312">
        <f t="shared" si="47"/>
        <v>0</v>
      </c>
      <c r="BY58" s="293">
        <f t="shared" si="48"/>
        <v>0</v>
      </c>
      <c r="BZ58" s="293" t="e">
        <f t="shared" si="49"/>
        <v>#VALUE!</v>
      </c>
      <c r="CB58" s="293">
        <f t="shared" si="50"/>
        <v>1</v>
      </c>
      <c r="CC58" s="293">
        <f t="shared" si="51"/>
        <v>0</v>
      </c>
      <c r="CD58" s="293">
        <f t="shared" si="52"/>
        <v>0</v>
      </c>
      <c r="CE58" s="293">
        <f t="shared" si="53"/>
        <v>1</v>
      </c>
      <c r="CF58" s="293">
        <f t="shared" si="54"/>
        <v>0</v>
      </c>
      <c r="CG58" s="293">
        <f t="shared" si="55"/>
        <v>1</v>
      </c>
      <c r="CH58" s="293">
        <f t="shared" si="56"/>
        <v>0</v>
      </c>
      <c r="CI58" s="293">
        <f t="shared" si="57"/>
        <v>0</v>
      </c>
      <c r="CJ58" s="293">
        <f t="shared" si="58"/>
        <v>1</v>
      </c>
      <c r="CK58" s="293">
        <f t="shared" si="59"/>
        <v>0</v>
      </c>
      <c r="CL58" s="293">
        <f t="shared" si="60"/>
        <v>1</v>
      </c>
      <c r="CM58" s="293">
        <f t="shared" si="61"/>
        <v>0</v>
      </c>
      <c r="CN58" s="293">
        <f t="shared" si="62"/>
        <v>1</v>
      </c>
      <c r="CO58" s="293">
        <f t="shared" si="63"/>
        <v>0</v>
      </c>
      <c r="CP58" s="293">
        <f t="shared" si="64"/>
        <v>0</v>
      </c>
      <c r="CQ58" s="293">
        <f t="shared" si="65"/>
        <v>0</v>
      </c>
      <c r="CR58" s="293">
        <f t="shared" si="66"/>
        <v>0</v>
      </c>
      <c r="CS58" s="293">
        <f t="shared" si="67"/>
        <v>0</v>
      </c>
      <c r="CT58" s="293">
        <f t="shared" si="68"/>
        <v>1</v>
      </c>
      <c r="CU58" s="293" t="e">
        <f t="shared" si="2"/>
        <v>#DIV/0!</v>
      </c>
      <c r="CW58" s="293">
        <f t="shared" si="69"/>
        <v>5</v>
      </c>
      <c r="CX58" s="293">
        <f t="shared" si="70"/>
        <v>0</v>
      </c>
      <c r="CY58" s="293">
        <f t="shared" si="71"/>
        <v>0</v>
      </c>
      <c r="CZ58" s="293">
        <f t="shared" si="72"/>
        <v>3</v>
      </c>
      <c r="DA58" s="293">
        <f t="shared" si="73"/>
        <v>0</v>
      </c>
      <c r="DB58" s="293">
        <f t="shared" si="74"/>
        <v>2</v>
      </c>
      <c r="DC58" s="293">
        <f t="shared" si="75"/>
        <v>0</v>
      </c>
      <c r="DD58" s="293">
        <f t="shared" si="76"/>
        <v>0</v>
      </c>
      <c r="DE58" s="293">
        <f t="shared" si="77"/>
        <v>3</v>
      </c>
      <c r="DF58" s="293">
        <f t="shared" si="78"/>
        <v>0</v>
      </c>
      <c r="DG58" s="293">
        <f t="shared" si="79"/>
        <v>3</v>
      </c>
      <c r="DH58" s="293">
        <f t="shared" si="80"/>
        <v>0</v>
      </c>
      <c r="DI58" s="293">
        <f t="shared" si="81"/>
        <v>2</v>
      </c>
      <c r="DJ58" s="293">
        <f t="shared" si="82"/>
        <v>0</v>
      </c>
      <c r="DK58" s="293">
        <f t="shared" si="83"/>
        <v>0</v>
      </c>
      <c r="DL58" s="293">
        <f t="shared" si="84"/>
        <v>0</v>
      </c>
      <c r="DM58" s="293">
        <f t="shared" si="85"/>
        <v>0</v>
      </c>
      <c r="DN58" s="293">
        <f t="shared" si="86"/>
        <v>0</v>
      </c>
      <c r="DO58" s="293">
        <f t="shared" si="87"/>
        <v>2</v>
      </c>
      <c r="DP58" s="293" t="e">
        <f t="shared" si="4"/>
        <v>#DIV/0!</v>
      </c>
    </row>
    <row r="59" spans="1:120" s="185" customFormat="1" ht="12.75">
      <c r="A59" s="228" t="s">
        <v>195</v>
      </c>
      <c r="B59" s="206">
        <v>0.23036616447385136</v>
      </c>
      <c r="C59" s="206">
        <v>0.03608725236572183</v>
      </c>
      <c r="D59" s="206">
        <v>0.3384545637290306</v>
      </c>
      <c r="E59" s="206">
        <v>0.20880471551563687</v>
      </c>
      <c r="F59" s="301">
        <f t="shared" si="88"/>
        <v>-0.11881571121853529</v>
      </c>
      <c r="G59" s="206">
        <f t="shared" si="89"/>
        <v>0.4397620817186911</v>
      </c>
      <c r="H59" s="290"/>
      <c r="I59" s="185" t="b">
        <f t="shared" si="7"/>
        <v>1</v>
      </c>
      <c r="J59" s="291">
        <v>-0.11881571121853529</v>
      </c>
      <c r="K59" s="291">
        <v>0.4397620817186911</v>
      </c>
      <c r="L59" s="291">
        <v>0.37961554168378586</v>
      </c>
      <c r="M59" s="292" t="s">
        <v>33</v>
      </c>
      <c r="N59" s="111" t="s">
        <v>195</v>
      </c>
      <c r="O59" s="185">
        <v>0</v>
      </c>
      <c r="P59" s="290" t="s">
        <v>33</v>
      </c>
      <c r="Q59" s="291">
        <v>-0.0724474210061356</v>
      </c>
      <c r="R59" s="291">
        <v>0.06429262132161077</v>
      </c>
      <c r="S59" s="291">
        <v>0.23036616447385136</v>
      </c>
      <c r="T59" s="291">
        <v>0.10307046096178386</v>
      </c>
      <c r="U59" s="291">
        <v>0.03608725236572183</v>
      </c>
      <c r="V59" s="291">
        <v>0.06569630057762753</v>
      </c>
      <c r="W59" s="291">
        <v>0.3384545637290306</v>
      </c>
      <c r="X59" s="291">
        <v>0.06255739086627625</v>
      </c>
      <c r="Y59" s="291">
        <v>0.16571581122870171</v>
      </c>
      <c r="Z59" s="291">
        <v>0.10368382599779027</v>
      </c>
      <c r="AA59" s="291">
        <v>-0.1784776952557063</v>
      </c>
      <c r="AB59" s="291">
        <v>0.06611564008014957</v>
      </c>
      <c r="AC59" s="291">
        <v>0.20880471551563687</v>
      </c>
      <c r="AD59" s="291">
        <v>0.07406531524597305</v>
      </c>
      <c r="AE59" s="291">
        <f t="shared" si="8"/>
        <v>-0.11881571121853529</v>
      </c>
      <c r="AF59" s="291">
        <v>0.07128165067220837</v>
      </c>
      <c r="AG59" s="291">
        <f t="shared" si="9"/>
        <v>-0.4397620817186911</v>
      </c>
      <c r="AH59" s="291">
        <v>0.05957212375133617</v>
      </c>
      <c r="AI59" s="291">
        <v>0.37961554168378586</v>
      </c>
      <c r="AJ59" s="291">
        <v>0.07149191268288711</v>
      </c>
      <c r="AK59" s="291"/>
      <c r="AL59" s="291">
        <f t="shared" si="10"/>
        <v>-0.12590559469134102</v>
      </c>
      <c r="AM59" s="291">
        <f t="shared" si="11"/>
        <v>0.003508230840022597</v>
      </c>
      <c r="AN59" s="291">
        <f t="shared" si="12"/>
        <v>-0.0720891307904949</v>
      </c>
      <c r="AO59" s="291">
        <f t="shared" si="13"/>
        <v>0.003928228816148814</v>
      </c>
      <c r="AP59" s="291">
        <f t="shared" si="14"/>
        <v>0.03304725547420101</v>
      </c>
      <c r="AQ59" s="291">
        <f t="shared" si="15"/>
        <v>0.00443075771096332</v>
      </c>
      <c r="AR59" s="291">
        <f t="shared" si="16"/>
        <v>0.14310273888221392</v>
      </c>
      <c r="AS59" s="291">
        <f t="shared" si="17"/>
        <v>0.0029782603679112166</v>
      </c>
      <c r="AT59" s="291">
        <f t="shared" si="18"/>
        <v>0.15256766796186214</v>
      </c>
      <c r="AU59" s="291">
        <f t="shared" si="19"/>
        <v>0.004064948360598993</v>
      </c>
      <c r="AV59" s="291">
        <f t="shared" si="20"/>
        <v>0.062427293620705</v>
      </c>
      <c r="AW59" s="291">
        <f t="shared" si="21"/>
        <v>0.0034156256561377572</v>
      </c>
      <c r="AX59" s="291">
        <f t="shared" si="22"/>
        <v>0.12989810007981692</v>
      </c>
      <c r="AY59" s="291">
        <f t="shared" si="23"/>
        <v>0.003646707513655568</v>
      </c>
      <c r="AZ59" s="291">
        <f t="shared" si="24"/>
        <v>-0.07566931655273805</v>
      </c>
      <c r="BA59" s="291">
        <f t="shared" si="25"/>
        <v>0.0044945826277636575</v>
      </c>
      <c r="BB59" s="291">
        <f t="shared" si="26"/>
        <v>-0.14897245070492998</v>
      </c>
      <c r="BC59" s="291">
        <f t="shared" si="27"/>
        <v>0.003363277252096071</v>
      </c>
      <c r="BD59" s="291">
        <f t="shared" si="28"/>
        <v>0.26709588845026466</v>
      </c>
      <c r="BE59" s="291">
        <f t="shared" si="29"/>
        <v>0.0027839082276744434</v>
      </c>
      <c r="BF59" s="228" t="s">
        <v>195</v>
      </c>
      <c r="BG59" s="293">
        <f t="shared" si="30"/>
        <v>0</v>
      </c>
      <c r="BH59" s="293">
        <f t="shared" si="31"/>
        <v>0</v>
      </c>
      <c r="BI59" s="293">
        <f t="shared" si="32"/>
        <v>1</v>
      </c>
      <c r="BJ59" s="293">
        <f t="shared" si="33"/>
        <v>1</v>
      </c>
      <c r="BK59" s="293">
        <f t="shared" si="34"/>
        <v>0</v>
      </c>
      <c r="BL59" s="293">
        <f t="shared" si="35"/>
        <v>0</v>
      </c>
      <c r="BM59" s="293">
        <f t="shared" si="36"/>
        <v>1</v>
      </c>
      <c r="BN59" s="293">
        <f t="shared" si="37"/>
        <v>0</v>
      </c>
      <c r="BO59" s="293">
        <f t="shared" si="38"/>
        <v>0</v>
      </c>
      <c r="BP59" s="293">
        <f t="shared" si="39"/>
        <v>0</v>
      </c>
      <c r="BQ59" s="293">
        <f t="shared" si="40"/>
        <v>-1</v>
      </c>
      <c r="BR59" s="293">
        <f t="shared" si="41"/>
        <v>0</v>
      </c>
      <c r="BS59" s="293">
        <f t="shared" si="42"/>
        <v>0</v>
      </c>
      <c r="BT59" s="293">
        <f t="shared" si="43"/>
        <v>0</v>
      </c>
      <c r="BU59" s="293">
        <f t="shared" si="44"/>
        <v>0</v>
      </c>
      <c r="BV59" s="293">
        <f t="shared" si="45"/>
        <v>0</v>
      </c>
      <c r="BW59" s="312">
        <f t="shared" si="46"/>
        <v>-1</v>
      </c>
      <c r="BX59" s="312">
        <f t="shared" si="47"/>
        <v>0</v>
      </c>
      <c r="BY59" s="293">
        <f t="shared" si="48"/>
        <v>0</v>
      </c>
      <c r="BZ59" s="293" t="e">
        <f t="shared" si="49"/>
        <v>#VALUE!</v>
      </c>
      <c r="CB59" s="293">
        <f t="shared" si="50"/>
        <v>0</v>
      </c>
      <c r="CC59" s="293">
        <f t="shared" si="51"/>
        <v>0</v>
      </c>
      <c r="CD59" s="293">
        <f t="shared" si="52"/>
        <v>1</v>
      </c>
      <c r="CE59" s="293">
        <f t="shared" si="53"/>
        <v>1</v>
      </c>
      <c r="CF59" s="293">
        <f t="shared" si="54"/>
        <v>0</v>
      </c>
      <c r="CG59" s="293">
        <f t="shared" si="55"/>
        <v>0</v>
      </c>
      <c r="CH59" s="293">
        <f t="shared" si="56"/>
        <v>1</v>
      </c>
      <c r="CI59" s="293">
        <f t="shared" si="57"/>
        <v>0</v>
      </c>
      <c r="CJ59" s="293">
        <f t="shared" si="58"/>
        <v>0</v>
      </c>
      <c r="CK59" s="293">
        <f t="shared" si="59"/>
        <v>0</v>
      </c>
      <c r="CL59" s="293">
        <f t="shared" si="60"/>
        <v>1</v>
      </c>
      <c r="CM59" s="293">
        <f t="shared" si="61"/>
        <v>0</v>
      </c>
      <c r="CN59" s="293">
        <f t="shared" si="62"/>
        <v>1</v>
      </c>
      <c r="CO59" s="293">
        <f t="shared" si="63"/>
        <v>0</v>
      </c>
      <c r="CP59" s="293">
        <f t="shared" si="64"/>
        <v>0</v>
      </c>
      <c r="CQ59" s="293">
        <f t="shared" si="65"/>
        <v>0</v>
      </c>
      <c r="CR59" s="293">
        <f t="shared" si="66"/>
        <v>1</v>
      </c>
      <c r="CS59" s="293">
        <f t="shared" si="67"/>
        <v>0</v>
      </c>
      <c r="CT59" s="293">
        <f t="shared" si="68"/>
        <v>1</v>
      </c>
      <c r="CU59" s="293" t="e">
        <f t="shared" si="2"/>
        <v>#DIV/0!</v>
      </c>
      <c r="CW59" s="293">
        <f t="shared" si="69"/>
        <v>0</v>
      </c>
      <c r="CX59" s="293">
        <f t="shared" si="70"/>
        <v>0</v>
      </c>
      <c r="CY59" s="293">
        <f t="shared" si="71"/>
        <v>3</v>
      </c>
      <c r="CZ59" s="293">
        <f t="shared" si="72"/>
        <v>3</v>
      </c>
      <c r="DA59" s="293">
        <f t="shared" si="73"/>
        <v>0</v>
      </c>
      <c r="DB59" s="293">
        <f t="shared" si="74"/>
        <v>0</v>
      </c>
      <c r="DC59" s="293">
        <f t="shared" si="75"/>
        <v>3</v>
      </c>
      <c r="DD59" s="293">
        <f t="shared" si="76"/>
        <v>0</v>
      </c>
      <c r="DE59" s="293">
        <f t="shared" si="77"/>
        <v>0</v>
      </c>
      <c r="DF59" s="293">
        <f t="shared" si="78"/>
        <v>0</v>
      </c>
      <c r="DG59" s="293">
        <f t="shared" si="79"/>
        <v>6</v>
      </c>
      <c r="DH59" s="293">
        <f t="shared" si="80"/>
        <v>0</v>
      </c>
      <c r="DI59" s="293">
        <f t="shared" si="81"/>
        <v>2</v>
      </c>
      <c r="DJ59" s="293">
        <f t="shared" si="82"/>
        <v>0</v>
      </c>
      <c r="DK59" s="293">
        <f t="shared" si="83"/>
        <v>0</v>
      </c>
      <c r="DL59" s="293">
        <f t="shared" si="84"/>
        <v>0</v>
      </c>
      <c r="DM59" s="293">
        <f t="shared" si="85"/>
        <v>6</v>
      </c>
      <c r="DN59" s="293">
        <f t="shared" si="86"/>
        <v>0</v>
      </c>
      <c r="DO59" s="293">
        <f t="shared" si="87"/>
        <v>2</v>
      </c>
      <c r="DP59" s="293" t="e">
        <f t="shared" si="4"/>
        <v>#DIV/0!</v>
      </c>
    </row>
    <row r="60" spans="1:120" s="185" customFormat="1" ht="12.75">
      <c r="A60" s="228" t="s">
        <v>202</v>
      </c>
      <c r="B60" s="206">
        <v>0.1723221479491631</v>
      </c>
      <c r="C60" s="206">
        <v>0.08233050685495744</v>
      </c>
      <c r="D60" s="206">
        <v>0.34648914547104903</v>
      </c>
      <c r="E60" s="206">
        <v>0.265115830713067</v>
      </c>
      <c r="F60" s="301">
        <f t="shared" si="88"/>
        <v>0.12628873213491706</v>
      </c>
      <c r="G60" s="206">
        <f>K60</f>
        <v>0.26543208610108837</v>
      </c>
      <c r="H60" s="290"/>
      <c r="I60" s="185" t="b">
        <f t="shared" si="7"/>
        <v>1</v>
      </c>
      <c r="J60" s="291">
        <v>0.12628873213491706</v>
      </c>
      <c r="K60" s="291">
        <v>0.26543208610108837</v>
      </c>
      <c r="L60" s="291">
        <v>0.46266349218221803</v>
      </c>
      <c r="M60" s="292" t="s">
        <v>40</v>
      </c>
      <c r="N60" s="111" t="s">
        <v>202</v>
      </c>
      <c r="O60" s="185">
        <v>0</v>
      </c>
      <c r="P60" s="290" t="s">
        <v>40</v>
      </c>
      <c r="Q60" s="291">
        <v>0.06928161510881359</v>
      </c>
      <c r="R60" s="291">
        <v>0.07942967872685855</v>
      </c>
      <c r="S60" s="291">
        <v>0.1723221479491631</v>
      </c>
      <c r="T60" s="291">
        <v>0.07117276404081724</v>
      </c>
      <c r="U60" s="291">
        <v>0.08233050685495744</v>
      </c>
      <c r="V60" s="291">
        <v>0.08467576505748575</v>
      </c>
      <c r="W60" s="291">
        <v>0.34648914547104903</v>
      </c>
      <c r="X60" s="291">
        <v>0.06636509749333439</v>
      </c>
      <c r="Y60" s="291">
        <v>0.40913704958766717</v>
      </c>
      <c r="Z60" s="291">
        <v>0.10730588677806667</v>
      </c>
      <c r="AA60" s="291">
        <v>-0.08679361637475946</v>
      </c>
      <c r="AB60" s="291">
        <v>0.07841192759526328</v>
      </c>
      <c r="AC60" s="291">
        <v>0.265115830713067</v>
      </c>
      <c r="AD60" s="291">
        <v>0.09651766621753104</v>
      </c>
      <c r="AE60" s="291">
        <f t="shared" si="8"/>
        <v>0.12628873213491706</v>
      </c>
      <c r="AF60" s="291">
        <v>0.051432424867975404</v>
      </c>
      <c r="AG60" s="291">
        <f t="shared" si="9"/>
        <v>-0.26543208610108837</v>
      </c>
      <c r="AH60" s="291">
        <v>0.07684920248211949</v>
      </c>
      <c r="AI60" s="291">
        <v>0.46266349218221803</v>
      </c>
      <c r="AJ60" s="291">
        <v>0.07065310178704183</v>
      </c>
      <c r="AK60" s="291"/>
      <c r="AL60" s="291">
        <f t="shared" si="10"/>
        <v>-0.12590559469134102</v>
      </c>
      <c r="AM60" s="291">
        <f t="shared" si="11"/>
        <v>0.003508230840022597</v>
      </c>
      <c r="AN60" s="291">
        <f t="shared" si="12"/>
        <v>-0.0720891307904949</v>
      </c>
      <c r="AO60" s="291">
        <f t="shared" si="13"/>
        <v>0.003928228816148814</v>
      </c>
      <c r="AP60" s="291">
        <f t="shared" si="14"/>
        <v>0.03304725547420101</v>
      </c>
      <c r="AQ60" s="291">
        <f t="shared" si="15"/>
        <v>0.00443075771096332</v>
      </c>
      <c r="AR60" s="291">
        <f t="shared" si="16"/>
        <v>0.14310273888221392</v>
      </c>
      <c r="AS60" s="291">
        <f t="shared" si="17"/>
        <v>0.0029782603679112166</v>
      </c>
      <c r="AT60" s="291">
        <f t="shared" si="18"/>
        <v>0.15256766796186214</v>
      </c>
      <c r="AU60" s="291">
        <f t="shared" si="19"/>
        <v>0.004064948360598993</v>
      </c>
      <c r="AV60" s="291">
        <f t="shared" si="20"/>
        <v>0.062427293620705</v>
      </c>
      <c r="AW60" s="291">
        <f t="shared" si="21"/>
        <v>0.0034156256561377572</v>
      </c>
      <c r="AX60" s="291">
        <f t="shared" si="22"/>
        <v>0.12989810007981692</v>
      </c>
      <c r="AY60" s="291">
        <f t="shared" si="23"/>
        <v>0.003646707513655568</v>
      </c>
      <c r="AZ60" s="291">
        <f t="shared" si="24"/>
        <v>-0.07566931655273805</v>
      </c>
      <c r="BA60" s="291">
        <f t="shared" si="25"/>
        <v>0.0044945826277636575</v>
      </c>
      <c r="BB60" s="291">
        <f t="shared" si="26"/>
        <v>-0.14897245070492998</v>
      </c>
      <c r="BC60" s="291">
        <f t="shared" si="27"/>
        <v>0.003363277252096071</v>
      </c>
      <c r="BD60" s="291">
        <f t="shared" si="28"/>
        <v>0.26709588845026466</v>
      </c>
      <c r="BE60" s="291">
        <f t="shared" si="29"/>
        <v>0.0027839082276744434</v>
      </c>
      <c r="BF60" s="228" t="s">
        <v>202</v>
      </c>
      <c r="BG60" s="293">
        <f t="shared" si="30"/>
        <v>1</v>
      </c>
      <c r="BH60" s="293">
        <f t="shared" si="31"/>
        <v>0</v>
      </c>
      <c r="BI60" s="293">
        <f t="shared" si="32"/>
        <v>1</v>
      </c>
      <c r="BJ60" s="293">
        <f t="shared" si="33"/>
        <v>0</v>
      </c>
      <c r="BK60" s="293">
        <f t="shared" si="34"/>
        <v>0</v>
      </c>
      <c r="BL60" s="293">
        <f t="shared" si="35"/>
        <v>0</v>
      </c>
      <c r="BM60" s="293">
        <f t="shared" si="36"/>
        <v>1</v>
      </c>
      <c r="BN60" s="293">
        <f t="shared" si="37"/>
        <v>0</v>
      </c>
      <c r="BO60" s="293">
        <f t="shared" si="38"/>
        <v>1</v>
      </c>
      <c r="BP60" s="293">
        <f t="shared" si="39"/>
        <v>0</v>
      </c>
      <c r="BQ60" s="293">
        <f t="shared" si="40"/>
        <v>0</v>
      </c>
      <c r="BR60" s="293">
        <f t="shared" si="41"/>
        <v>0</v>
      </c>
      <c r="BS60" s="293">
        <f t="shared" si="42"/>
        <v>0</v>
      </c>
      <c r="BT60" s="293">
        <f t="shared" si="43"/>
        <v>0</v>
      </c>
      <c r="BU60" s="293">
        <f t="shared" si="44"/>
        <v>1</v>
      </c>
      <c r="BV60" s="293">
        <f t="shared" si="45"/>
        <v>0</v>
      </c>
      <c r="BW60" s="312">
        <f t="shared" si="46"/>
        <v>0</v>
      </c>
      <c r="BX60" s="312">
        <f t="shared" si="47"/>
        <v>0</v>
      </c>
      <c r="BY60" s="293">
        <f t="shared" si="48"/>
        <v>1</v>
      </c>
      <c r="BZ60" s="293" t="e">
        <f t="shared" si="49"/>
        <v>#VALUE!</v>
      </c>
      <c r="CB60" s="293">
        <f t="shared" si="50"/>
        <v>0</v>
      </c>
      <c r="CC60" s="293">
        <f t="shared" si="51"/>
        <v>0</v>
      </c>
      <c r="CD60" s="293">
        <f t="shared" si="52"/>
        <v>1</v>
      </c>
      <c r="CE60" s="293">
        <f t="shared" si="53"/>
        <v>0</v>
      </c>
      <c r="CF60" s="293">
        <f t="shared" si="54"/>
        <v>0</v>
      </c>
      <c r="CG60" s="293">
        <f t="shared" si="55"/>
        <v>0</v>
      </c>
      <c r="CH60" s="293">
        <f t="shared" si="56"/>
        <v>1</v>
      </c>
      <c r="CI60" s="293">
        <f t="shared" si="57"/>
        <v>0</v>
      </c>
      <c r="CJ60" s="293">
        <f t="shared" si="58"/>
        <v>1</v>
      </c>
      <c r="CK60" s="293">
        <f t="shared" si="59"/>
        <v>0</v>
      </c>
      <c r="CL60" s="293">
        <f t="shared" si="60"/>
        <v>0</v>
      </c>
      <c r="CM60" s="293">
        <f t="shared" si="61"/>
        <v>0</v>
      </c>
      <c r="CN60" s="293">
        <f t="shared" si="62"/>
        <v>1</v>
      </c>
      <c r="CO60" s="293">
        <f t="shared" si="63"/>
        <v>0</v>
      </c>
      <c r="CP60" s="293">
        <f t="shared" si="64"/>
        <v>1</v>
      </c>
      <c r="CQ60" s="293">
        <f t="shared" si="65"/>
        <v>0</v>
      </c>
      <c r="CR60" s="293">
        <f t="shared" si="66"/>
        <v>1</v>
      </c>
      <c r="CS60" s="293">
        <f t="shared" si="67"/>
        <v>0</v>
      </c>
      <c r="CT60" s="293">
        <f t="shared" si="68"/>
        <v>1</v>
      </c>
      <c r="CU60" s="293" t="e">
        <f t="shared" si="2"/>
        <v>#DIV/0!</v>
      </c>
      <c r="CW60" s="293">
        <f t="shared" si="69"/>
        <v>0</v>
      </c>
      <c r="CX60" s="293">
        <f t="shared" si="70"/>
        <v>0</v>
      </c>
      <c r="CY60" s="293">
        <f t="shared" si="71"/>
        <v>3</v>
      </c>
      <c r="CZ60" s="293">
        <f t="shared" si="72"/>
        <v>0</v>
      </c>
      <c r="DA60" s="293">
        <f t="shared" si="73"/>
        <v>0</v>
      </c>
      <c r="DB60" s="293">
        <f t="shared" si="74"/>
        <v>0</v>
      </c>
      <c r="DC60" s="293">
        <f t="shared" si="75"/>
        <v>3</v>
      </c>
      <c r="DD60" s="293">
        <f t="shared" si="76"/>
        <v>0</v>
      </c>
      <c r="DE60" s="293">
        <f t="shared" si="77"/>
        <v>3</v>
      </c>
      <c r="DF60" s="293">
        <f t="shared" si="78"/>
        <v>0</v>
      </c>
      <c r="DG60" s="293">
        <f t="shared" si="79"/>
        <v>0</v>
      </c>
      <c r="DH60" s="293">
        <f t="shared" si="80"/>
        <v>0</v>
      </c>
      <c r="DI60" s="293">
        <f t="shared" si="81"/>
        <v>2</v>
      </c>
      <c r="DJ60" s="293">
        <f t="shared" si="82"/>
        <v>0</v>
      </c>
      <c r="DK60" s="293">
        <f t="shared" si="83"/>
        <v>3</v>
      </c>
      <c r="DL60" s="293">
        <f t="shared" si="84"/>
        <v>0</v>
      </c>
      <c r="DM60" s="293">
        <f t="shared" si="85"/>
        <v>5</v>
      </c>
      <c r="DN60" s="293">
        <f t="shared" si="86"/>
        <v>0</v>
      </c>
      <c r="DO60" s="293">
        <f t="shared" si="87"/>
        <v>3</v>
      </c>
      <c r="DP60" s="293" t="e">
        <f t="shared" si="4"/>
        <v>#DIV/0!</v>
      </c>
    </row>
    <row r="61" spans="1:120" s="185" customFormat="1" ht="12.75">
      <c r="A61" s="228" t="s">
        <v>191</v>
      </c>
      <c r="B61" s="206">
        <v>0.18795488442739952</v>
      </c>
      <c r="C61" s="206">
        <v>-0.02903925963145787</v>
      </c>
      <c r="D61" s="206">
        <v>0.19340886213051833</v>
      </c>
      <c r="E61" s="206">
        <v>0.14321274501824915</v>
      </c>
      <c r="F61" s="301">
        <f t="shared" si="88"/>
        <v>0.0013011373990227998</v>
      </c>
      <c r="G61" s="206">
        <f t="shared" si="89"/>
        <v>0.37545551429310203</v>
      </c>
      <c r="H61" s="290"/>
      <c r="I61" s="185" t="b">
        <f t="shared" si="7"/>
        <v>1</v>
      </c>
      <c r="J61" s="291">
        <v>0.0013011373990227998</v>
      </c>
      <c r="K61" s="291">
        <v>0.37545551429310203</v>
      </c>
      <c r="L61" s="291">
        <v>0.5984600644966402</v>
      </c>
      <c r="M61" s="292" t="s">
        <v>29</v>
      </c>
      <c r="N61" s="111" t="s">
        <v>191</v>
      </c>
      <c r="O61" s="185">
        <v>0</v>
      </c>
      <c r="P61" s="290" t="s">
        <v>29</v>
      </c>
      <c r="Q61" s="291">
        <v>0.06578088023137237</v>
      </c>
      <c r="R61" s="291">
        <v>0.07377149978702073</v>
      </c>
      <c r="S61" s="291">
        <v>0.18795488442739952</v>
      </c>
      <c r="T61" s="291">
        <v>0.08457108801212697</v>
      </c>
      <c r="U61" s="291">
        <v>-0.02903925963145787</v>
      </c>
      <c r="V61" s="291">
        <v>0.09049392982793857</v>
      </c>
      <c r="W61" s="291">
        <v>0.19340886213051833</v>
      </c>
      <c r="X61" s="291">
        <v>0.0724034911589601</v>
      </c>
      <c r="Y61" s="291">
        <v>-0.10141456759744918</v>
      </c>
      <c r="Z61" s="291">
        <v>0.061711034987921264</v>
      </c>
      <c r="AA61" s="291">
        <v>0.06540830208254945</v>
      </c>
      <c r="AB61" s="291">
        <v>0.07106688763143372</v>
      </c>
      <c r="AC61" s="291">
        <v>0.14321274501824915</v>
      </c>
      <c r="AD61" s="291">
        <v>0.06515969358633697</v>
      </c>
      <c r="AE61" s="291">
        <f t="shared" si="8"/>
        <v>0.0013011373990227998</v>
      </c>
      <c r="AF61" s="291">
        <v>0.09380921356798148</v>
      </c>
      <c r="AG61" s="291">
        <f t="shared" si="9"/>
        <v>-0.37545551429310203</v>
      </c>
      <c r="AH61" s="291">
        <v>0.08535924927661512</v>
      </c>
      <c r="AI61" s="291">
        <v>0.5984600644966402</v>
      </c>
      <c r="AJ61" s="291">
        <v>0.0548809423084206</v>
      </c>
      <c r="AK61" s="291"/>
      <c r="AL61" s="291">
        <f t="shared" si="10"/>
        <v>-0.12590559469134102</v>
      </c>
      <c r="AM61" s="291">
        <f t="shared" si="11"/>
        <v>0.003508230840022597</v>
      </c>
      <c r="AN61" s="291">
        <f t="shared" si="12"/>
        <v>-0.0720891307904949</v>
      </c>
      <c r="AO61" s="291">
        <f t="shared" si="13"/>
        <v>0.003928228816148814</v>
      </c>
      <c r="AP61" s="291">
        <f t="shared" si="14"/>
        <v>0.03304725547420101</v>
      </c>
      <c r="AQ61" s="291">
        <f t="shared" si="15"/>
        <v>0.00443075771096332</v>
      </c>
      <c r="AR61" s="291">
        <f t="shared" si="16"/>
        <v>0.14310273888221392</v>
      </c>
      <c r="AS61" s="291">
        <f t="shared" si="17"/>
        <v>0.0029782603679112166</v>
      </c>
      <c r="AT61" s="291">
        <f t="shared" si="18"/>
        <v>0.15256766796186214</v>
      </c>
      <c r="AU61" s="291">
        <f t="shared" si="19"/>
        <v>0.004064948360598993</v>
      </c>
      <c r="AV61" s="291">
        <f t="shared" si="20"/>
        <v>0.062427293620705</v>
      </c>
      <c r="AW61" s="291">
        <f t="shared" si="21"/>
        <v>0.0034156256561377572</v>
      </c>
      <c r="AX61" s="291">
        <f t="shared" si="22"/>
        <v>0.12989810007981692</v>
      </c>
      <c r="AY61" s="291">
        <f t="shared" si="23"/>
        <v>0.003646707513655568</v>
      </c>
      <c r="AZ61" s="291">
        <f t="shared" si="24"/>
        <v>-0.07566931655273805</v>
      </c>
      <c r="BA61" s="291">
        <f t="shared" si="25"/>
        <v>0.0044945826277636575</v>
      </c>
      <c r="BB61" s="291">
        <f t="shared" si="26"/>
        <v>-0.14897245070492998</v>
      </c>
      <c r="BC61" s="291">
        <f t="shared" si="27"/>
        <v>0.003363277252096071</v>
      </c>
      <c r="BD61" s="291">
        <f t="shared" si="28"/>
        <v>0.26709588845026466</v>
      </c>
      <c r="BE61" s="291">
        <f t="shared" si="29"/>
        <v>0.0027839082276744434</v>
      </c>
      <c r="BF61" s="228" t="s">
        <v>191</v>
      </c>
      <c r="BG61" s="293">
        <f t="shared" si="30"/>
        <v>1</v>
      </c>
      <c r="BH61" s="293">
        <f t="shared" si="31"/>
        <v>0</v>
      </c>
      <c r="BI61" s="293">
        <f t="shared" si="32"/>
        <v>1</v>
      </c>
      <c r="BJ61" s="293">
        <f t="shared" si="33"/>
        <v>0</v>
      </c>
      <c r="BK61" s="293">
        <f t="shared" si="34"/>
        <v>0</v>
      </c>
      <c r="BL61" s="293">
        <f t="shared" si="35"/>
        <v>0</v>
      </c>
      <c r="BM61" s="293">
        <f t="shared" si="36"/>
        <v>0</v>
      </c>
      <c r="BN61" s="293">
        <f t="shared" si="37"/>
        <v>0</v>
      </c>
      <c r="BO61" s="293">
        <f t="shared" si="38"/>
        <v>-1</v>
      </c>
      <c r="BP61" s="293">
        <f t="shared" si="39"/>
        <v>0</v>
      </c>
      <c r="BQ61" s="293">
        <f t="shared" si="40"/>
        <v>0</v>
      </c>
      <c r="BR61" s="293">
        <f t="shared" si="41"/>
        <v>0</v>
      </c>
      <c r="BS61" s="293">
        <f t="shared" si="42"/>
        <v>0</v>
      </c>
      <c r="BT61" s="293">
        <f t="shared" si="43"/>
        <v>0</v>
      </c>
      <c r="BU61" s="293">
        <f t="shared" si="44"/>
        <v>0</v>
      </c>
      <c r="BV61" s="293">
        <f t="shared" si="45"/>
        <v>0</v>
      </c>
      <c r="BW61" s="312">
        <f t="shared" si="46"/>
        <v>-1</v>
      </c>
      <c r="BX61" s="312">
        <f t="shared" si="47"/>
        <v>0</v>
      </c>
      <c r="BY61" s="293">
        <f t="shared" si="48"/>
        <v>1</v>
      </c>
      <c r="BZ61" s="293" t="e">
        <f t="shared" si="49"/>
        <v>#VALUE!</v>
      </c>
      <c r="CB61" s="293">
        <f t="shared" si="50"/>
        <v>0</v>
      </c>
      <c r="CC61" s="293">
        <f t="shared" si="51"/>
        <v>0</v>
      </c>
      <c r="CD61" s="293">
        <f t="shared" si="52"/>
        <v>1</v>
      </c>
      <c r="CE61" s="293">
        <f t="shared" si="53"/>
        <v>1</v>
      </c>
      <c r="CF61" s="293">
        <f t="shared" si="54"/>
        <v>0</v>
      </c>
      <c r="CG61" s="293">
        <f t="shared" si="55"/>
        <v>0</v>
      </c>
      <c r="CH61" s="293">
        <f t="shared" si="56"/>
        <v>1</v>
      </c>
      <c r="CI61" s="293">
        <f t="shared" si="57"/>
        <v>0</v>
      </c>
      <c r="CJ61" s="293">
        <f t="shared" si="58"/>
        <v>0</v>
      </c>
      <c r="CK61" s="293">
        <f t="shared" si="59"/>
        <v>0</v>
      </c>
      <c r="CL61" s="293">
        <f t="shared" si="60"/>
        <v>0</v>
      </c>
      <c r="CM61" s="293">
        <f t="shared" si="61"/>
        <v>0</v>
      </c>
      <c r="CN61" s="293">
        <f t="shared" si="62"/>
        <v>1</v>
      </c>
      <c r="CO61" s="293">
        <f t="shared" si="63"/>
        <v>1</v>
      </c>
      <c r="CP61" s="293">
        <f t="shared" si="64"/>
        <v>0</v>
      </c>
      <c r="CQ61" s="293">
        <f t="shared" si="65"/>
        <v>0</v>
      </c>
      <c r="CR61" s="293">
        <f t="shared" si="66"/>
        <v>1</v>
      </c>
      <c r="CS61" s="293">
        <f t="shared" si="67"/>
        <v>0</v>
      </c>
      <c r="CT61" s="293">
        <f t="shared" si="68"/>
        <v>1</v>
      </c>
      <c r="CU61" s="293" t="e">
        <f t="shared" si="2"/>
        <v>#DIV/0!</v>
      </c>
      <c r="CW61" s="293">
        <f t="shared" si="69"/>
        <v>0</v>
      </c>
      <c r="CX61" s="293">
        <f t="shared" si="70"/>
        <v>0</v>
      </c>
      <c r="CY61" s="293">
        <f t="shared" si="71"/>
        <v>3</v>
      </c>
      <c r="CZ61" s="293">
        <f t="shared" si="72"/>
        <v>2</v>
      </c>
      <c r="DA61" s="293">
        <f t="shared" si="73"/>
        <v>0</v>
      </c>
      <c r="DB61" s="293">
        <f t="shared" si="74"/>
        <v>0</v>
      </c>
      <c r="DC61" s="293">
        <f t="shared" si="75"/>
        <v>2</v>
      </c>
      <c r="DD61" s="293">
        <f t="shared" si="76"/>
        <v>0</v>
      </c>
      <c r="DE61" s="293">
        <f t="shared" si="77"/>
        <v>0</v>
      </c>
      <c r="DF61" s="293">
        <f t="shared" si="78"/>
        <v>0</v>
      </c>
      <c r="DG61" s="293">
        <f t="shared" si="79"/>
        <v>0</v>
      </c>
      <c r="DH61" s="293">
        <f t="shared" si="80"/>
        <v>0</v>
      </c>
      <c r="DI61" s="293">
        <f t="shared" si="81"/>
        <v>2</v>
      </c>
      <c r="DJ61" s="293">
        <f t="shared" si="82"/>
        <v>2</v>
      </c>
      <c r="DK61" s="293">
        <f t="shared" si="83"/>
        <v>0</v>
      </c>
      <c r="DL61" s="293">
        <f t="shared" si="84"/>
        <v>0</v>
      </c>
      <c r="DM61" s="293">
        <f t="shared" si="85"/>
        <v>6</v>
      </c>
      <c r="DN61" s="293">
        <f t="shared" si="86"/>
        <v>0</v>
      </c>
      <c r="DO61" s="293">
        <f t="shared" si="87"/>
        <v>3</v>
      </c>
      <c r="DP61" s="293" t="e">
        <f t="shared" si="4"/>
        <v>#DIV/0!</v>
      </c>
    </row>
    <row r="62" spans="1:120" s="185" customFormat="1" ht="12.75">
      <c r="A62" s="228" t="s">
        <v>177</v>
      </c>
      <c r="B62" s="206">
        <v>-0.14676368823644492</v>
      </c>
      <c r="C62" s="206">
        <v>0.015806873661709814</v>
      </c>
      <c r="D62" s="206">
        <v>0.5710269175366515</v>
      </c>
      <c r="E62" s="206">
        <v>-0.9096081689214145</v>
      </c>
      <c r="F62" s="301">
        <f t="shared" si="88"/>
        <v>0.7886095607698564</v>
      </c>
      <c r="G62" s="206">
        <f t="shared" si="89"/>
        <v>0.6959909258631001</v>
      </c>
      <c r="H62" s="290"/>
      <c r="I62" s="185" t="b">
        <f t="shared" si="7"/>
        <v>1</v>
      </c>
      <c r="J62" s="291">
        <v>0.7886095607698564</v>
      </c>
      <c r="K62" s="291">
        <v>0.6959909258631001</v>
      </c>
      <c r="L62" s="291">
        <v>0.8694665847689145</v>
      </c>
      <c r="M62" s="292" t="s">
        <v>15</v>
      </c>
      <c r="N62" s="111" t="s">
        <v>177</v>
      </c>
      <c r="O62" s="185">
        <v>0</v>
      </c>
      <c r="P62" s="290" t="s">
        <v>15</v>
      </c>
      <c r="Q62" s="291">
        <v>0.5839209991611766</v>
      </c>
      <c r="R62" s="291">
        <v>0.008954051436926017</v>
      </c>
      <c r="S62" s="291">
        <v>-0.14676368823644492</v>
      </c>
      <c r="T62" s="291">
        <v>0.008174107733391894</v>
      </c>
      <c r="U62" s="291">
        <v>0.015806873661709814</v>
      </c>
      <c r="V62" s="291">
        <v>0.011216159733249468</v>
      </c>
      <c r="W62" s="291">
        <v>0.5710269175366515</v>
      </c>
      <c r="X62" s="291">
        <v>0.006339379956454608</v>
      </c>
      <c r="Y62" s="291">
        <v>0.7996969936324756</v>
      </c>
      <c r="Z62" s="291">
        <v>0.0038488041135265913</v>
      </c>
      <c r="AA62" s="291">
        <v>0.7668109466130558</v>
      </c>
      <c r="AB62" s="291">
        <v>0.0049940830028204425</v>
      </c>
      <c r="AC62" s="291">
        <v>-0.9096081689214145</v>
      </c>
      <c r="AD62" s="291">
        <v>0.0025547188060271757</v>
      </c>
      <c r="AE62" s="291">
        <f t="shared" si="8"/>
        <v>0.7886095607698564</v>
      </c>
      <c r="AF62" s="291">
        <v>0.006504862760974181</v>
      </c>
      <c r="AG62" s="291">
        <f t="shared" si="9"/>
        <v>-0.6959909258631001</v>
      </c>
      <c r="AH62" s="291">
        <v>0.005502264694162427</v>
      </c>
      <c r="AI62" s="291">
        <v>0.8694665847689145</v>
      </c>
      <c r="AJ62" s="291">
        <v>0.0017521053309333136</v>
      </c>
      <c r="AK62" s="291"/>
      <c r="AL62" s="291">
        <f t="shared" si="10"/>
        <v>-0.12590559469134102</v>
      </c>
      <c r="AM62" s="291">
        <f t="shared" si="11"/>
        <v>0.003508230840022597</v>
      </c>
      <c r="AN62" s="291">
        <f t="shared" si="12"/>
        <v>-0.0720891307904949</v>
      </c>
      <c r="AO62" s="291">
        <f t="shared" si="13"/>
        <v>0.003928228816148814</v>
      </c>
      <c r="AP62" s="291">
        <f t="shared" si="14"/>
        <v>0.03304725547420101</v>
      </c>
      <c r="AQ62" s="291">
        <f t="shared" si="15"/>
        <v>0.00443075771096332</v>
      </c>
      <c r="AR62" s="291">
        <f t="shared" si="16"/>
        <v>0.14310273888221392</v>
      </c>
      <c r="AS62" s="291">
        <f t="shared" si="17"/>
        <v>0.0029782603679112166</v>
      </c>
      <c r="AT62" s="291">
        <f t="shared" si="18"/>
        <v>0.15256766796186214</v>
      </c>
      <c r="AU62" s="291">
        <f t="shared" si="19"/>
        <v>0.004064948360598993</v>
      </c>
      <c r="AV62" s="291">
        <f t="shared" si="20"/>
        <v>0.062427293620705</v>
      </c>
      <c r="AW62" s="291">
        <f t="shared" si="21"/>
        <v>0.0034156256561377572</v>
      </c>
      <c r="AX62" s="291">
        <f t="shared" si="22"/>
        <v>0.12989810007981692</v>
      </c>
      <c r="AY62" s="291">
        <f t="shared" si="23"/>
        <v>0.003646707513655568</v>
      </c>
      <c r="AZ62" s="291">
        <f t="shared" si="24"/>
        <v>-0.07566931655273805</v>
      </c>
      <c r="BA62" s="291">
        <f t="shared" si="25"/>
        <v>0.0044945826277636575</v>
      </c>
      <c r="BB62" s="291">
        <f t="shared" si="26"/>
        <v>-0.14897245070492998</v>
      </c>
      <c r="BC62" s="291">
        <f t="shared" si="27"/>
        <v>0.003363277252096071</v>
      </c>
      <c r="BD62" s="291">
        <f t="shared" si="28"/>
        <v>0.26709588845026466</v>
      </c>
      <c r="BE62" s="291">
        <f t="shared" si="29"/>
        <v>0.0027839082276744434</v>
      </c>
      <c r="BF62" s="228" t="s">
        <v>177</v>
      </c>
      <c r="BG62" s="293">
        <f t="shared" si="30"/>
        <v>1</v>
      </c>
      <c r="BH62" s="293">
        <f t="shared" si="31"/>
        <v>0</v>
      </c>
      <c r="BI62" s="293">
        <f t="shared" si="32"/>
        <v>-1</v>
      </c>
      <c r="BJ62" s="293">
        <f t="shared" si="33"/>
        <v>0</v>
      </c>
      <c r="BK62" s="293">
        <f t="shared" si="34"/>
        <v>0</v>
      </c>
      <c r="BL62" s="293">
        <f t="shared" si="35"/>
        <v>0</v>
      </c>
      <c r="BM62" s="293">
        <f t="shared" si="36"/>
        <v>1</v>
      </c>
      <c r="BN62" s="293">
        <f t="shared" si="37"/>
        <v>0</v>
      </c>
      <c r="BO62" s="293">
        <f t="shared" si="38"/>
        <v>1</v>
      </c>
      <c r="BP62" s="293">
        <f t="shared" si="39"/>
        <v>0</v>
      </c>
      <c r="BQ62" s="293">
        <f t="shared" si="40"/>
        <v>1</v>
      </c>
      <c r="BR62" s="293">
        <f t="shared" si="41"/>
        <v>0</v>
      </c>
      <c r="BS62" s="293">
        <f t="shared" si="42"/>
        <v>-1</v>
      </c>
      <c r="BT62" s="293">
        <f t="shared" si="43"/>
        <v>0</v>
      </c>
      <c r="BU62" s="293">
        <f t="shared" si="44"/>
        <v>1</v>
      </c>
      <c r="BV62" s="293">
        <f t="shared" si="45"/>
        <v>0</v>
      </c>
      <c r="BW62" s="312">
        <f t="shared" si="46"/>
        <v>-1</v>
      </c>
      <c r="BX62" s="312">
        <f t="shared" si="47"/>
        <v>0</v>
      </c>
      <c r="BY62" s="293">
        <f t="shared" si="48"/>
        <v>1</v>
      </c>
      <c r="BZ62" s="293" t="e">
        <f t="shared" si="49"/>
        <v>#VALUE!</v>
      </c>
      <c r="CB62" s="293">
        <f t="shared" si="50"/>
        <v>1</v>
      </c>
      <c r="CC62" s="293">
        <f t="shared" si="51"/>
        <v>0</v>
      </c>
      <c r="CD62" s="293">
        <f t="shared" si="52"/>
        <v>1</v>
      </c>
      <c r="CE62" s="293">
        <f t="shared" si="53"/>
        <v>0</v>
      </c>
      <c r="CF62" s="293">
        <f t="shared" si="54"/>
        <v>0</v>
      </c>
      <c r="CG62" s="293">
        <f t="shared" si="55"/>
        <v>0</v>
      </c>
      <c r="CH62" s="293">
        <f t="shared" si="56"/>
        <v>1</v>
      </c>
      <c r="CI62" s="293">
        <f t="shared" si="57"/>
        <v>0</v>
      </c>
      <c r="CJ62" s="293">
        <f t="shared" si="58"/>
        <v>1</v>
      </c>
      <c r="CK62" s="293">
        <f t="shared" si="59"/>
        <v>0</v>
      </c>
      <c r="CL62" s="293">
        <f t="shared" si="60"/>
        <v>1</v>
      </c>
      <c r="CM62" s="293">
        <f t="shared" si="61"/>
        <v>0</v>
      </c>
      <c r="CN62" s="293">
        <f t="shared" si="62"/>
        <v>1</v>
      </c>
      <c r="CO62" s="293">
        <f t="shared" si="63"/>
        <v>0</v>
      </c>
      <c r="CP62" s="293">
        <f t="shared" si="64"/>
        <v>1</v>
      </c>
      <c r="CQ62" s="293">
        <f t="shared" si="65"/>
        <v>0</v>
      </c>
      <c r="CR62" s="293">
        <f t="shared" si="66"/>
        <v>1</v>
      </c>
      <c r="CS62" s="293">
        <f t="shared" si="67"/>
        <v>0</v>
      </c>
      <c r="CT62" s="293">
        <f t="shared" si="68"/>
        <v>1</v>
      </c>
      <c r="CU62" s="293" t="e">
        <f t="shared" si="2"/>
        <v>#DIV/0!</v>
      </c>
      <c r="CW62" s="293">
        <f t="shared" si="69"/>
        <v>3</v>
      </c>
      <c r="CX62" s="293">
        <f t="shared" si="70"/>
        <v>0</v>
      </c>
      <c r="CY62" s="293">
        <f t="shared" si="71"/>
        <v>6</v>
      </c>
      <c r="CZ62" s="293">
        <f t="shared" si="72"/>
        <v>0</v>
      </c>
      <c r="DA62" s="293">
        <f t="shared" si="73"/>
        <v>0</v>
      </c>
      <c r="DB62" s="293">
        <f t="shared" si="74"/>
        <v>0</v>
      </c>
      <c r="DC62" s="293">
        <f t="shared" si="75"/>
        <v>3</v>
      </c>
      <c r="DD62" s="293">
        <f t="shared" si="76"/>
        <v>0</v>
      </c>
      <c r="DE62" s="293">
        <f t="shared" si="77"/>
        <v>3</v>
      </c>
      <c r="DF62" s="293">
        <f t="shared" si="78"/>
        <v>0</v>
      </c>
      <c r="DG62" s="293">
        <f t="shared" si="79"/>
        <v>3</v>
      </c>
      <c r="DH62" s="293">
        <f t="shared" si="80"/>
        <v>0</v>
      </c>
      <c r="DI62" s="293">
        <f t="shared" si="81"/>
        <v>6</v>
      </c>
      <c r="DJ62" s="293">
        <f t="shared" si="82"/>
        <v>0</v>
      </c>
      <c r="DK62" s="293">
        <f t="shared" si="83"/>
        <v>3</v>
      </c>
      <c r="DL62" s="293">
        <f t="shared" si="84"/>
        <v>0</v>
      </c>
      <c r="DM62" s="293">
        <f t="shared" si="85"/>
        <v>6</v>
      </c>
      <c r="DN62" s="293">
        <f t="shared" si="86"/>
        <v>0</v>
      </c>
      <c r="DO62" s="293">
        <f t="shared" si="87"/>
        <v>3</v>
      </c>
      <c r="DP62" s="293" t="e">
        <f t="shared" si="4"/>
        <v>#DIV/0!</v>
      </c>
    </row>
    <row r="63" spans="1:120" s="185" customFormat="1" ht="12.75">
      <c r="A63" s="228" t="s">
        <v>175</v>
      </c>
      <c r="B63" s="206">
        <v>0.20610424001650277</v>
      </c>
      <c r="C63" s="206">
        <v>0.08510160691600982</v>
      </c>
      <c r="D63" s="206">
        <v>0.18981334034639372</v>
      </c>
      <c r="E63" s="206">
        <v>-0.015359343648120178</v>
      </c>
      <c r="F63" s="301">
        <f t="shared" si="88"/>
        <v>-0.4948492935266609</v>
      </c>
      <c r="G63" s="206">
        <f t="shared" si="89"/>
        <v>0.21382456796184884</v>
      </c>
      <c r="H63" s="290"/>
      <c r="I63" s="185" t="b">
        <f t="shared" si="7"/>
        <v>1</v>
      </c>
      <c r="J63" s="291">
        <v>-0.4948492935266609</v>
      </c>
      <c r="K63" s="291">
        <v>0.21382456796184884</v>
      </c>
      <c r="L63" s="291">
        <v>0.492006534335906</v>
      </c>
      <c r="M63" s="292" t="s">
        <v>13</v>
      </c>
      <c r="N63" s="112" t="s">
        <v>175</v>
      </c>
      <c r="O63" s="185">
        <v>0</v>
      </c>
      <c r="P63" s="290" t="s">
        <v>13</v>
      </c>
      <c r="Q63" s="291">
        <v>-0.05783096727583878</v>
      </c>
      <c r="R63" s="291">
        <v>0.08143471432458038</v>
      </c>
      <c r="S63" s="291">
        <v>0.20610424001650277</v>
      </c>
      <c r="T63" s="291">
        <v>0.06325293402199693</v>
      </c>
      <c r="U63" s="291">
        <v>0.08510160691600982</v>
      </c>
      <c r="V63" s="291">
        <v>0.04040056708378647</v>
      </c>
      <c r="W63" s="291">
        <v>0.18981334034639372</v>
      </c>
      <c r="X63" s="291">
        <v>0.031873885311203776</v>
      </c>
      <c r="Y63" s="291">
        <v>-0.1958764957642639</v>
      </c>
      <c r="Z63" s="291">
        <v>0.038451437380460786</v>
      </c>
      <c r="AA63" s="291">
        <v>-0.19434388596039545</v>
      </c>
      <c r="AB63" s="291">
        <v>0.06248354910278539</v>
      </c>
      <c r="AC63" s="291">
        <v>-0.015359343648120178</v>
      </c>
      <c r="AD63" s="291">
        <v>0.05873346681270757</v>
      </c>
      <c r="AE63" s="291">
        <f t="shared" si="8"/>
        <v>-0.4948492935266609</v>
      </c>
      <c r="AF63" s="291">
        <v>0.040872725675512867</v>
      </c>
      <c r="AG63" s="291">
        <f t="shared" si="9"/>
        <v>-0.21382456796184884</v>
      </c>
      <c r="AH63" s="291">
        <v>0.08585125585106007</v>
      </c>
      <c r="AI63" s="291">
        <v>0.492006534335906</v>
      </c>
      <c r="AJ63" s="291">
        <v>0.0641712297402929</v>
      </c>
      <c r="AK63" s="291"/>
      <c r="AL63" s="291">
        <f t="shared" si="10"/>
        <v>-0.12590559469134102</v>
      </c>
      <c r="AM63" s="291">
        <f t="shared" si="11"/>
        <v>0.003508230840022597</v>
      </c>
      <c r="AN63" s="291">
        <f t="shared" si="12"/>
        <v>-0.0720891307904949</v>
      </c>
      <c r="AO63" s="291">
        <f t="shared" si="13"/>
        <v>0.003928228816148814</v>
      </c>
      <c r="AP63" s="291">
        <f t="shared" si="14"/>
        <v>0.03304725547420101</v>
      </c>
      <c r="AQ63" s="291">
        <f t="shared" si="15"/>
        <v>0.00443075771096332</v>
      </c>
      <c r="AR63" s="291">
        <f t="shared" si="16"/>
        <v>0.14310273888221392</v>
      </c>
      <c r="AS63" s="291">
        <f t="shared" si="17"/>
        <v>0.0029782603679112166</v>
      </c>
      <c r="AT63" s="291">
        <f t="shared" si="18"/>
        <v>0.15256766796186214</v>
      </c>
      <c r="AU63" s="291">
        <f t="shared" si="19"/>
        <v>0.004064948360598993</v>
      </c>
      <c r="AV63" s="291">
        <f t="shared" si="20"/>
        <v>0.062427293620705</v>
      </c>
      <c r="AW63" s="291">
        <f t="shared" si="21"/>
        <v>0.0034156256561377572</v>
      </c>
      <c r="AX63" s="291">
        <f t="shared" si="22"/>
        <v>0.12989810007981692</v>
      </c>
      <c r="AY63" s="291">
        <f t="shared" si="23"/>
        <v>0.003646707513655568</v>
      </c>
      <c r="AZ63" s="291">
        <f t="shared" si="24"/>
        <v>-0.07566931655273805</v>
      </c>
      <c r="BA63" s="291">
        <f t="shared" si="25"/>
        <v>0.0044945826277636575</v>
      </c>
      <c r="BB63" s="291">
        <f t="shared" si="26"/>
        <v>-0.14897245070492998</v>
      </c>
      <c r="BC63" s="291">
        <f t="shared" si="27"/>
        <v>0.003363277252096071</v>
      </c>
      <c r="BD63" s="291">
        <f t="shared" si="28"/>
        <v>0.26709588845026466</v>
      </c>
      <c r="BE63" s="291">
        <f t="shared" si="29"/>
        <v>0.0027839082276744434</v>
      </c>
      <c r="BF63" s="228" t="s">
        <v>175</v>
      </c>
      <c r="BG63" s="293">
        <f t="shared" si="30"/>
        <v>0</v>
      </c>
      <c r="BH63" s="293">
        <f t="shared" si="31"/>
        <v>0</v>
      </c>
      <c r="BI63" s="293">
        <f t="shared" si="32"/>
        <v>1</v>
      </c>
      <c r="BJ63" s="293">
        <f t="shared" si="33"/>
        <v>0</v>
      </c>
      <c r="BK63" s="293">
        <f t="shared" si="34"/>
        <v>0</v>
      </c>
      <c r="BL63" s="293">
        <f t="shared" si="35"/>
        <v>0</v>
      </c>
      <c r="BM63" s="293">
        <f t="shared" si="36"/>
        <v>0</v>
      </c>
      <c r="BN63" s="293">
        <f t="shared" si="37"/>
        <v>0</v>
      </c>
      <c r="BO63" s="293">
        <f t="shared" si="38"/>
        <v>-1</v>
      </c>
      <c r="BP63" s="293">
        <f t="shared" si="39"/>
        <v>0</v>
      </c>
      <c r="BQ63" s="293">
        <f t="shared" si="40"/>
        <v>-1</v>
      </c>
      <c r="BR63" s="293">
        <f t="shared" si="41"/>
        <v>0</v>
      </c>
      <c r="BS63" s="293">
        <f t="shared" si="42"/>
        <v>-1</v>
      </c>
      <c r="BT63" s="293">
        <f t="shared" si="43"/>
        <v>0</v>
      </c>
      <c r="BU63" s="293">
        <f t="shared" si="44"/>
        <v>-1</v>
      </c>
      <c r="BV63" s="293">
        <f t="shared" si="45"/>
        <v>0</v>
      </c>
      <c r="BW63" s="312">
        <f t="shared" si="46"/>
        <v>0</v>
      </c>
      <c r="BX63" s="312">
        <f t="shared" si="47"/>
        <v>0</v>
      </c>
      <c r="BY63" s="293">
        <f t="shared" si="48"/>
        <v>1</v>
      </c>
      <c r="BZ63" s="293" t="e">
        <f t="shared" si="49"/>
        <v>#VALUE!</v>
      </c>
      <c r="CB63" s="293">
        <f t="shared" si="50"/>
        <v>0</v>
      </c>
      <c r="CC63" s="293">
        <f t="shared" si="51"/>
        <v>0</v>
      </c>
      <c r="CD63" s="293">
        <f t="shared" si="52"/>
        <v>1</v>
      </c>
      <c r="CE63" s="293">
        <f t="shared" si="53"/>
        <v>0</v>
      </c>
      <c r="CF63" s="293">
        <f t="shared" si="54"/>
        <v>1</v>
      </c>
      <c r="CG63" s="293">
        <f t="shared" si="55"/>
        <v>0</v>
      </c>
      <c r="CH63" s="293">
        <f t="shared" si="56"/>
        <v>1</v>
      </c>
      <c r="CI63" s="293">
        <f t="shared" si="57"/>
        <v>0</v>
      </c>
      <c r="CJ63" s="293">
        <f t="shared" si="58"/>
        <v>1</v>
      </c>
      <c r="CK63" s="293">
        <f t="shared" si="59"/>
        <v>0</v>
      </c>
      <c r="CL63" s="293">
        <f t="shared" si="60"/>
        <v>1</v>
      </c>
      <c r="CM63" s="293">
        <f t="shared" si="61"/>
        <v>1</v>
      </c>
      <c r="CN63" s="293">
        <f t="shared" si="62"/>
        <v>0</v>
      </c>
      <c r="CO63" s="293">
        <f t="shared" si="63"/>
        <v>0</v>
      </c>
      <c r="CP63" s="293">
        <f t="shared" si="64"/>
        <v>1</v>
      </c>
      <c r="CQ63" s="293">
        <f t="shared" si="65"/>
        <v>0</v>
      </c>
      <c r="CR63" s="293">
        <f t="shared" si="66"/>
        <v>1</v>
      </c>
      <c r="CS63" s="293">
        <f t="shared" si="67"/>
        <v>0</v>
      </c>
      <c r="CT63" s="293">
        <f t="shared" si="68"/>
        <v>1</v>
      </c>
      <c r="CU63" s="293" t="e">
        <f t="shared" si="2"/>
        <v>#DIV/0!</v>
      </c>
      <c r="CW63" s="293">
        <f t="shared" si="69"/>
        <v>0</v>
      </c>
      <c r="CX63" s="293">
        <f t="shared" si="70"/>
        <v>0</v>
      </c>
      <c r="CY63" s="293">
        <f t="shared" si="71"/>
        <v>3</v>
      </c>
      <c r="CZ63" s="293">
        <f t="shared" si="72"/>
        <v>0</v>
      </c>
      <c r="DA63" s="293">
        <f t="shared" si="73"/>
        <v>2</v>
      </c>
      <c r="DB63" s="293">
        <f t="shared" si="74"/>
        <v>0</v>
      </c>
      <c r="DC63" s="293">
        <f t="shared" si="75"/>
        <v>2</v>
      </c>
      <c r="DD63" s="293">
        <f t="shared" si="76"/>
        <v>0</v>
      </c>
      <c r="DE63" s="293">
        <f t="shared" si="77"/>
        <v>6</v>
      </c>
      <c r="DF63" s="293">
        <f t="shared" si="78"/>
        <v>0</v>
      </c>
      <c r="DG63" s="293">
        <f t="shared" si="79"/>
        <v>6</v>
      </c>
      <c r="DH63" s="293">
        <f t="shared" si="80"/>
        <v>2</v>
      </c>
      <c r="DI63" s="293">
        <f t="shared" si="81"/>
        <v>0</v>
      </c>
      <c r="DJ63" s="293">
        <f t="shared" si="82"/>
        <v>0</v>
      </c>
      <c r="DK63" s="293">
        <f t="shared" si="83"/>
        <v>6</v>
      </c>
      <c r="DL63" s="293">
        <f t="shared" si="84"/>
        <v>0</v>
      </c>
      <c r="DM63" s="293">
        <f t="shared" si="85"/>
        <v>5</v>
      </c>
      <c r="DN63" s="293">
        <f t="shared" si="86"/>
        <v>0</v>
      </c>
      <c r="DO63" s="293">
        <f t="shared" si="87"/>
        <v>3</v>
      </c>
      <c r="DP63" s="293" t="e">
        <f t="shared" si="4"/>
        <v>#DIV/0!</v>
      </c>
    </row>
    <row r="64" spans="1:120" s="185" customFormat="1" ht="12.75">
      <c r="A64" s="228" t="s">
        <v>178</v>
      </c>
      <c r="B64" s="206">
        <v>0.1148854272396006</v>
      </c>
      <c r="C64" s="206">
        <v>0.05496104363309109</v>
      </c>
      <c r="D64" s="206">
        <v>-0.18451505108085606</v>
      </c>
      <c r="E64" s="206">
        <v>0.25848383142256726</v>
      </c>
      <c r="F64" s="301">
        <f t="shared" si="88"/>
        <v>0.21958820968997614</v>
      </c>
      <c r="G64" s="206">
        <f t="shared" si="89"/>
        <v>0.17397367431318372</v>
      </c>
      <c r="H64" s="290"/>
      <c r="I64" s="185" t="b">
        <f t="shared" si="7"/>
        <v>1</v>
      </c>
      <c r="J64" s="291">
        <v>0.21958820968997614</v>
      </c>
      <c r="K64" s="291">
        <v>0.17397367431318372</v>
      </c>
      <c r="L64" s="291">
        <v>0.036040173297901476</v>
      </c>
      <c r="M64" s="292" t="s">
        <v>16</v>
      </c>
      <c r="N64" s="112" t="s">
        <v>178</v>
      </c>
      <c r="O64" s="185">
        <v>0</v>
      </c>
      <c r="P64" s="290" t="s">
        <v>16</v>
      </c>
      <c r="Q64" s="291">
        <v>-0.010342874815871199</v>
      </c>
      <c r="R64" s="291">
        <v>0.0011264936963599626</v>
      </c>
      <c r="S64" s="291">
        <v>0.1148854272396006</v>
      </c>
      <c r="T64" s="291">
        <v>0.000991924216168322</v>
      </c>
      <c r="U64" s="291">
        <v>0.05496104363309109</v>
      </c>
      <c r="V64" s="291">
        <v>0.001056878329974952</v>
      </c>
      <c r="W64" s="291">
        <v>-0.18451505108085606</v>
      </c>
      <c r="X64" s="291">
        <v>0.001215955890904789</v>
      </c>
      <c r="Y64" s="291">
        <v>-0.029323774330093397</v>
      </c>
      <c r="Z64" s="291">
        <v>0.001019630271237285</v>
      </c>
      <c r="AA64" s="291">
        <v>0.33586509774258283</v>
      </c>
      <c r="AB64" s="291">
        <v>0.0004464531742124057</v>
      </c>
      <c r="AC64" s="291">
        <v>0.25848383142256726</v>
      </c>
      <c r="AD64" s="291">
        <v>0.001293636727322015</v>
      </c>
      <c r="AE64" s="291">
        <f t="shared" si="8"/>
        <v>0.21958820968997614</v>
      </c>
      <c r="AF64" s="291">
        <v>0.0037522397224253093</v>
      </c>
      <c r="AG64" s="291">
        <f t="shared" si="9"/>
        <v>-0.17397367431318372</v>
      </c>
      <c r="AH64" s="291">
        <v>0.001359072752591211</v>
      </c>
      <c r="AI64" s="291">
        <v>0.036040173297901476</v>
      </c>
      <c r="AJ64" s="291">
        <v>0.0008377314486613509</v>
      </c>
      <c r="AK64" s="291"/>
      <c r="AL64" s="291">
        <f t="shared" si="10"/>
        <v>-0.12590559469134102</v>
      </c>
      <c r="AM64" s="291">
        <f t="shared" si="11"/>
        <v>0.003508230840022597</v>
      </c>
      <c r="AN64" s="291">
        <f t="shared" si="12"/>
        <v>-0.0720891307904949</v>
      </c>
      <c r="AO64" s="291">
        <f t="shared" si="13"/>
        <v>0.003928228816148814</v>
      </c>
      <c r="AP64" s="291">
        <f t="shared" si="14"/>
        <v>0.03304725547420101</v>
      </c>
      <c r="AQ64" s="291">
        <f t="shared" si="15"/>
        <v>0.00443075771096332</v>
      </c>
      <c r="AR64" s="291">
        <f t="shared" si="16"/>
        <v>0.14310273888221392</v>
      </c>
      <c r="AS64" s="291">
        <f t="shared" si="17"/>
        <v>0.0029782603679112166</v>
      </c>
      <c r="AT64" s="291">
        <f t="shared" si="18"/>
        <v>0.15256766796186214</v>
      </c>
      <c r="AU64" s="291">
        <f t="shared" si="19"/>
        <v>0.004064948360598993</v>
      </c>
      <c r="AV64" s="291">
        <f t="shared" si="20"/>
        <v>0.062427293620705</v>
      </c>
      <c r="AW64" s="291">
        <f t="shared" si="21"/>
        <v>0.0034156256561377572</v>
      </c>
      <c r="AX64" s="291">
        <f t="shared" si="22"/>
        <v>0.12989810007981692</v>
      </c>
      <c r="AY64" s="291">
        <f t="shared" si="23"/>
        <v>0.003646707513655568</v>
      </c>
      <c r="AZ64" s="291">
        <f t="shared" si="24"/>
        <v>-0.07566931655273805</v>
      </c>
      <c r="BA64" s="291">
        <f t="shared" si="25"/>
        <v>0.0044945826277636575</v>
      </c>
      <c r="BB64" s="291">
        <f t="shared" si="26"/>
        <v>-0.14897245070492998</v>
      </c>
      <c r="BC64" s="291">
        <f t="shared" si="27"/>
        <v>0.003363277252096071</v>
      </c>
      <c r="BD64" s="291">
        <f t="shared" si="28"/>
        <v>0.26709588845026466</v>
      </c>
      <c r="BE64" s="291">
        <f t="shared" si="29"/>
        <v>0.0027839082276744434</v>
      </c>
      <c r="BF64" s="228" t="s">
        <v>178</v>
      </c>
      <c r="BG64" s="293">
        <f t="shared" si="30"/>
        <v>1</v>
      </c>
      <c r="BH64" s="293">
        <f t="shared" si="31"/>
        <v>0</v>
      </c>
      <c r="BI64" s="293">
        <f t="shared" si="32"/>
        <v>1</v>
      </c>
      <c r="BJ64" s="293">
        <f t="shared" si="33"/>
        <v>0</v>
      </c>
      <c r="BK64" s="293">
        <f t="shared" si="34"/>
        <v>1</v>
      </c>
      <c r="BL64" s="293">
        <f t="shared" si="35"/>
        <v>0</v>
      </c>
      <c r="BM64" s="293">
        <f t="shared" si="36"/>
        <v>-1</v>
      </c>
      <c r="BN64" s="293">
        <f t="shared" si="37"/>
        <v>0</v>
      </c>
      <c r="BO64" s="293">
        <f t="shared" si="38"/>
        <v>-1</v>
      </c>
      <c r="BP64" s="293">
        <f t="shared" si="39"/>
        <v>0</v>
      </c>
      <c r="BQ64" s="293">
        <f t="shared" si="40"/>
        <v>1</v>
      </c>
      <c r="BR64" s="293">
        <f t="shared" si="41"/>
        <v>0</v>
      </c>
      <c r="BS64" s="293">
        <f t="shared" si="42"/>
        <v>1</v>
      </c>
      <c r="BT64" s="293">
        <f t="shared" si="43"/>
        <v>0</v>
      </c>
      <c r="BU64" s="293">
        <f t="shared" si="44"/>
        <v>1</v>
      </c>
      <c r="BV64" s="293">
        <f t="shared" si="45"/>
        <v>0</v>
      </c>
      <c r="BW64" s="312">
        <f t="shared" si="46"/>
        <v>-1</v>
      </c>
      <c r="BX64" s="312">
        <f t="shared" si="47"/>
        <v>0</v>
      </c>
      <c r="BY64" s="293">
        <f t="shared" si="48"/>
        <v>-1</v>
      </c>
      <c r="BZ64" s="293" t="e">
        <f t="shared" si="49"/>
        <v>#VALUE!</v>
      </c>
      <c r="CB64" s="293">
        <f t="shared" si="50"/>
        <v>1</v>
      </c>
      <c r="CC64" s="293">
        <f t="shared" si="51"/>
        <v>0</v>
      </c>
      <c r="CD64" s="293">
        <f t="shared" si="52"/>
        <v>1</v>
      </c>
      <c r="CE64" s="293">
        <f t="shared" si="53"/>
        <v>0</v>
      </c>
      <c r="CF64" s="293">
        <f t="shared" si="54"/>
        <v>1</v>
      </c>
      <c r="CG64" s="293">
        <f t="shared" si="55"/>
        <v>0</v>
      </c>
      <c r="CH64" s="293">
        <f t="shared" si="56"/>
        <v>1</v>
      </c>
      <c r="CI64" s="293">
        <f t="shared" si="57"/>
        <v>0</v>
      </c>
      <c r="CJ64" s="293">
        <f t="shared" si="58"/>
        <v>1</v>
      </c>
      <c r="CK64" s="293">
        <f t="shared" si="59"/>
        <v>0</v>
      </c>
      <c r="CL64" s="293">
        <f t="shared" si="60"/>
        <v>1</v>
      </c>
      <c r="CM64" s="293">
        <f t="shared" si="61"/>
        <v>0</v>
      </c>
      <c r="CN64" s="293">
        <f t="shared" si="62"/>
        <v>1</v>
      </c>
      <c r="CO64" s="293">
        <f t="shared" si="63"/>
        <v>0</v>
      </c>
      <c r="CP64" s="293">
        <f t="shared" si="64"/>
        <v>1</v>
      </c>
      <c r="CQ64" s="293">
        <f t="shared" si="65"/>
        <v>0</v>
      </c>
      <c r="CR64" s="293">
        <f t="shared" si="66"/>
        <v>1</v>
      </c>
      <c r="CS64" s="293">
        <f t="shared" si="67"/>
        <v>0</v>
      </c>
      <c r="CT64" s="293">
        <f t="shared" si="68"/>
        <v>1</v>
      </c>
      <c r="CU64" s="293" t="e">
        <f t="shared" si="2"/>
        <v>#DIV/0!</v>
      </c>
      <c r="CW64" s="293">
        <f t="shared" si="69"/>
        <v>4</v>
      </c>
      <c r="CX64" s="293">
        <f t="shared" si="70"/>
        <v>0</v>
      </c>
      <c r="CY64" s="293">
        <f t="shared" si="71"/>
        <v>3</v>
      </c>
      <c r="CZ64" s="293">
        <f t="shared" si="72"/>
        <v>0</v>
      </c>
      <c r="DA64" s="293">
        <f t="shared" si="73"/>
        <v>3</v>
      </c>
      <c r="DB64" s="293">
        <f t="shared" si="74"/>
        <v>0</v>
      </c>
      <c r="DC64" s="293">
        <f t="shared" si="75"/>
        <v>6</v>
      </c>
      <c r="DD64" s="293">
        <f t="shared" si="76"/>
        <v>0</v>
      </c>
      <c r="DE64" s="293">
        <f t="shared" si="77"/>
        <v>6</v>
      </c>
      <c r="DF64" s="293">
        <f t="shared" si="78"/>
        <v>0</v>
      </c>
      <c r="DG64" s="293">
        <f t="shared" si="79"/>
        <v>3</v>
      </c>
      <c r="DH64" s="293">
        <f t="shared" si="80"/>
        <v>0</v>
      </c>
      <c r="DI64" s="293">
        <f t="shared" si="81"/>
        <v>3</v>
      </c>
      <c r="DJ64" s="293">
        <f t="shared" si="82"/>
        <v>0</v>
      </c>
      <c r="DK64" s="293">
        <f t="shared" si="83"/>
        <v>3</v>
      </c>
      <c r="DL64" s="293">
        <f t="shared" si="84"/>
        <v>0</v>
      </c>
      <c r="DM64" s="293">
        <f t="shared" si="85"/>
        <v>6</v>
      </c>
      <c r="DN64" s="293">
        <f t="shared" si="86"/>
        <v>0</v>
      </c>
      <c r="DO64" s="293">
        <f t="shared" si="87"/>
        <v>1</v>
      </c>
      <c r="DP64" s="293" t="e">
        <f t="shared" si="4"/>
        <v>#DIV/0!</v>
      </c>
    </row>
    <row r="65" spans="1:120" s="185" customFormat="1" ht="12.75">
      <c r="A65" s="228" t="s">
        <v>197</v>
      </c>
      <c r="B65" s="206">
        <v>0.0695006589335071</v>
      </c>
      <c r="C65" s="206">
        <v>0.31594516604162654</v>
      </c>
      <c r="D65" s="206">
        <v>0.3832477371874621</v>
      </c>
      <c r="E65" s="206">
        <v>-0.1126180398238273</v>
      </c>
      <c r="F65" s="301">
        <f t="shared" si="88"/>
        <v>-0.19343440159955713</v>
      </c>
      <c r="G65" s="206">
        <f t="shared" si="89"/>
        <v>0.330593376187688</v>
      </c>
      <c r="H65" s="290"/>
      <c r="I65" s="185" t="b">
        <f t="shared" si="7"/>
        <v>1</v>
      </c>
      <c r="J65" s="291">
        <v>-0.19343440159955713</v>
      </c>
      <c r="K65" s="291">
        <v>0.330593376187688</v>
      </c>
      <c r="L65" s="291">
        <v>0.37195286860387206</v>
      </c>
      <c r="M65" s="292" t="s">
        <v>35</v>
      </c>
      <c r="N65" s="111" t="s">
        <v>197</v>
      </c>
      <c r="O65" s="185">
        <v>0</v>
      </c>
      <c r="P65" s="290" t="s">
        <v>35</v>
      </c>
      <c r="Q65" s="291">
        <v>-0.11760239432324908</v>
      </c>
      <c r="R65" s="291">
        <v>0.044550257472426004</v>
      </c>
      <c r="S65" s="291">
        <v>0.0695006589335071</v>
      </c>
      <c r="T65" s="291">
        <v>0.04353259770915932</v>
      </c>
      <c r="U65" s="291">
        <v>0.31594516604162654</v>
      </c>
      <c r="V65" s="291">
        <v>0.02491455395831078</v>
      </c>
      <c r="W65" s="291">
        <v>0.3832477371874621</v>
      </c>
      <c r="X65" s="291">
        <v>0.033988603431544195</v>
      </c>
      <c r="Y65" s="291">
        <v>-0.007547349408219307</v>
      </c>
      <c r="Z65" s="291">
        <v>0.021312068101926575</v>
      </c>
      <c r="AA65" s="291">
        <v>-0.047855466434268794</v>
      </c>
      <c r="AB65" s="291">
        <v>0.007427837905212129</v>
      </c>
      <c r="AC65" s="291">
        <v>-0.1126180398238273</v>
      </c>
      <c r="AD65" s="291">
        <v>0.02054931322563876</v>
      </c>
      <c r="AE65" s="291">
        <f t="shared" si="8"/>
        <v>-0.19343440159955713</v>
      </c>
      <c r="AF65" s="291">
        <v>0.018118517686220338</v>
      </c>
      <c r="AG65" s="291">
        <f t="shared" si="9"/>
        <v>-0.330593376187688</v>
      </c>
      <c r="AH65" s="291">
        <v>0.03967277704858394</v>
      </c>
      <c r="AI65" s="291">
        <v>0.37195286860387206</v>
      </c>
      <c r="AJ65" s="291">
        <v>0.05247062597369768</v>
      </c>
      <c r="AK65" s="291"/>
      <c r="AL65" s="291">
        <f t="shared" si="10"/>
        <v>-0.12590559469134102</v>
      </c>
      <c r="AM65" s="291">
        <f t="shared" si="11"/>
        <v>0.003508230840022597</v>
      </c>
      <c r="AN65" s="291">
        <f t="shared" si="12"/>
        <v>-0.0720891307904949</v>
      </c>
      <c r="AO65" s="291">
        <f t="shared" si="13"/>
        <v>0.003928228816148814</v>
      </c>
      <c r="AP65" s="291">
        <f t="shared" si="14"/>
        <v>0.03304725547420101</v>
      </c>
      <c r="AQ65" s="291">
        <f t="shared" si="15"/>
        <v>0.00443075771096332</v>
      </c>
      <c r="AR65" s="291">
        <f t="shared" si="16"/>
        <v>0.14310273888221392</v>
      </c>
      <c r="AS65" s="291">
        <f t="shared" si="17"/>
        <v>0.0029782603679112166</v>
      </c>
      <c r="AT65" s="291">
        <f t="shared" si="18"/>
        <v>0.15256766796186214</v>
      </c>
      <c r="AU65" s="291">
        <f t="shared" si="19"/>
        <v>0.004064948360598993</v>
      </c>
      <c r="AV65" s="291">
        <f t="shared" si="20"/>
        <v>0.062427293620705</v>
      </c>
      <c r="AW65" s="291">
        <f t="shared" si="21"/>
        <v>0.0034156256561377572</v>
      </c>
      <c r="AX65" s="291">
        <f t="shared" si="22"/>
        <v>0.12989810007981692</v>
      </c>
      <c r="AY65" s="291">
        <f t="shared" si="23"/>
        <v>0.003646707513655568</v>
      </c>
      <c r="AZ65" s="291">
        <f t="shared" si="24"/>
        <v>-0.07566931655273805</v>
      </c>
      <c r="BA65" s="291">
        <f t="shared" si="25"/>
        <v>0.0044945826277636575</v>
      </c>
      <c r="BB65" s="291">
        <f t="shared" si="26"/>
        <v>-0.14897245070492998</v>
      </c>
      <c r="BC65" s="291">
        <f t="shared" si="27"/>
        <v>0.003363277252096071</v>
      </c>
      <c r="BD65" s="291">
        <f t="shared" si="28"/>
        <v>0.26709588845026466</v>
      </c>
      <c r="BE65" s="291">
        <f t="shared" si="29"/>
        <v>0.0027839082276744434</v>
      </c>
      <c r="BF65" s="228" t="s">
        <v>197</v>
      </c>
      <c r="BG65" s="293">
        <f t="shared" si="30"/>
        <v>0</v>
      </c>
      <c r="BH65" s="293">
        <f t="shared" si="31"/>
        <v>0</v>
      </c>
      <c r="BI65" s="293">
        <f t="shared" si="32"/>
        <v>1</v>
      </c>
      <c r="BJ65" s="293">
        <f t="shared" si="33"/>
        <v>0</v>
      </c>
      <c r="BK65" s="293">
        <f t="shared" si="34"/>
        <v>1</v>
      </c>
      <c r="BL65" s="293">
        <f t="shared" si="35"/>
        <v>0</v>
      </c>
      <c r="BM65" s="293">
        <f t="shared" si="36"/>
        <v>1</v>
      </c>
      <c r="BN65" s="293">
        <f t="shared" si="37"/>
        <v>0</v>
      </c>
      <c r="BO65" s="293">
        <f t="shared" si="38"/>
        <v>-1</v>
      </c>
      <c r="BP65" s="293">
        <f t="shared" si="39"/>
        <v>0</v>
      </c>
      <c r="BQ65" s="293">
        <f t="shared" si="40"/>
        <v>-1</v>
      </c>
      <c r="BR65" s="293">
        <f t="shared" si="41"/>
        <v>0</v>
      </c>
      <c r="BS65" s="293">
        <f t="shared" si="42"/>
        <v>-1</v>
      </c>
      <c r="BT65" s="293">
        <f t="shared" si="43"/>
        <v>0</v>
      </c>
      <c r="BU65" s="293">
        <f t="shared" si="44"/>
        <v>-1</v>
      </c>
      <c r="BV65" s="293">
        <f t="shared" si="45"/>
        <v>0</v>
      </c>
      <c r="BW65" s="312">
        <f t="shared" si="46"/>
        <v>-1</v>
      </c>
      <c r="BX65" s="312">
        <f t="shared" si="47"/>
        <v>0</v>
      </c>
      <c r="BY65" s="293">
        <f t="shared" si="48"/>
        <v>1</v>
      </c>
      <c r="BZ65" s="293" t="e">
        <f t="shared" si="49"/>
        <v>#VALUE!</v>
      </c>
      <c r="CB65" s="293">
        <f t="shared" si="50"/>
        <v>1</v>
      </c>
      <c r="CC65" s="293">
        <f t="shared" si="51"/>
        <v>0</v>
      </c>
      <c r="CD65" s="293">
        <f t="shared" si="52"/>
        <v>0</v>
      </c>
      <c r="CE65" s="293">
        <f t="shared" si="53"/>
        <v>0</v>
      </c>
      <c r="CF65" s="293">
        <f t="shared" si="54"/>
        <v>1</v>
      </c>
      <c r="CG65" s="293">
        <f t="shared" si="55"/>
        <v>0</v>
      </c>
      <c r="CH65" s="293">
        <f t="shared" si="56"/>
        <v>1</v>
      </c>
      <c r="CI65" s="293">
        <f t="shared" si="57"/>
        <v>1</v>
      </c>
      <c r="CJ65" s="293">
        <f t="shared" si="58"/>
        <v>0</v>
      </c>
      <c r="CK65" s="293">
        <f t="shared" si="59"/>
        <v>0</v>
      </c>
      <c r="CL65" s="293">
        <f t="shared" si="60"/>
        <v>1</v>
      </c>
      <c r="CM65" s="293">
        <f t="shared" si="61"/>
        <v>0</v>
      </c>
      <c r="CN65" s="293">
        <f t="shared" si="62"/>
        <v>1</v>
      </c>
      <c r="CO65" s="293">
        <f t="shared" si="63"/>
        <v>0</v>
      </c>
      <c r="CP65" s="293">
        <f t="shared" si="64"/>
        <v>1</v>
      </c>
      <c r="CQ65" s="293">
        <f t="shared" si="65"/>
        <v>0</v>
      </c>
      <c r="CR65" s="293">
        <f t="shared" si="66"/>
        <v>1</v>
      </c>
      <c r="CS65" s="293">
        <f t="shared" si="67"/>
        <v>0</v>
      </c>
      <c r="CT65" s="293">
        <f t="shared" si="68"/>
        <v>1</v>
      </c>
      <c r="CU65" s="293" t="e">
        <f t="shared" si="2"/>
        <v>#DIV/0!</v>
      </c>
      <c r="CW65" s="293">
        <f t="shared" si="69"/>
        <v>5</v>
      </c>
      <c r="CX65" s="293">
        <f t="shared" si="70"/>
        <v>0</v>
      </c>
      <c r="CY65" s="293">
        <f t="shared" si="71"/>
        <v>0</v>
      </c>
      <c r="CZ65" s="293">
        <f t="shared" si="72"/>
        <v>0</v>
      </c>
      <c r="DA65" s="293">
        <f t="shared" si="73"/>
        <v>3</v>
      </c>
      <c r="DB65" s="293">
        <f t="shared" si="74"/>
        <v>0</v>
      </c>
      <c r="DC65" s="293">
        <f t="shared" si="75"/>
        <v>3</v>
      </c>
      <c r="DD65" s="293">
        <f t="shared" si="76"/>
        <v>2</v>
      </c>
      <c r="DE65" s="293">
        <f t="shared" si="77"/>
        <v>0</v>
      </c>
      <c r="DF65" s="293">
        <f t="shared" si="78"/>
        <v>0</v>
      </c>
      <c r="DG65" s="293">
        <f t="shared" si="79"/>
        <v>6</v>
      </c>
      <c r="DH65" s="293">
        <f t="shared" si="80"/>
        <v>0</v>
      </c>
      <c r="DI65" s="293">
        <f t="shared" si="81"/>
        <v>6</v>
      </c>
      <c r="DJ65" s="293">
        <f t="shared" si="82"/>
        <v>0</v>
      </c>
      <c r="DK65" s="293">
        <f t="shared" si="83"/>
        <v>6</v>
      </c>
      <c r="DL65" s="293">
        <f t="shared" si="84"/>
        <v>0</v>
      </c>
      <c r="DM65" s="293">
        <f t="shared" si="85"/>
        <v>6</v>
      </c>
      <c r="DN65" s="293">
        <f t="shared" si="86"/>
        <v>0</v>
      </c>
      <c r="DO65" s="293">
        <f t="shared" si="87"/>
        <v>3</v>
      </c>
      <c r="DP65" s="293" t="e">
        <f t="shared" si="4"/>
        <v>#DIV/0!</v>
      </c>
    </row>
    <row r="66" spans="1:120" s="185" customFormat="1" ht="12.75">
      <c r="A66" s="228" t="s">
        <v>196</v>
      </c>
      <c r="B66" s="206">
        <v>-0.5071220327714623</v>
      </c>
      <c r="C66" s="206">
        <v>-0.4733243393066655</v>
      </c>
      <c r="D66" s="206">
        <v>-0.12603257825928127</v>
      </c>
      <c r="E66" s="206">
        <v>0.6793441550831381</v>
      </c>
      <c r="F66" s="301">
        <f t="shared" si="88"/>
        <v>0.3800716107526362</v>
      </c>
      <c r="G66" s="206">
        <f t="shared" si="89"/>
        <v>0.02713167980836051</v>
      </c>
      <c r="H66" s="290"/>
      <c r="I66" s="185" t="b">
        <f t="shared" si="7"/>
        <v>1</v>
      </c>
      <c r="J66" s="291">
        <v>0.3800716107526362</v>
      </c>
      <c r="K66" s="291">
        <v>0.02713167980836051</v>
      </c>
      <c r="L66" s="291">
        <v>0.15498671620145466</v>
      </c>
      <c r="M66" s="292" t="s">
        <v>34</v>
      </c>
      <c r="N66" s="111" t="s">
        <v>196</v>
      </c>
      <c r="O66" s="185">
        <v>0</v>
      </c>
      <c r="P66" s="290" t="s">
        <v>34</v>
      </c>
      <c r="Q66" s="291">
        <v>-0.2448718681784118</v>
      </c>
      <c r="R66" s="291">
        <v>0.09907032952308167</v>
      </c>
      <c r="S66" s="291">
        <v>-0.5071220327714623</v>
      </c>
      <c r="T66" s="291">
        <v>0.06332806537871744</v>
      </c>
      <c r="U66" s="291">
        <v>-0.4733243393066655</v>
      </c>
      <c r="V66" s="291">
        <v>0.13144885080694382</v>
      </c>
      <c r="W66" s="291">
        <v>-0.12603257825928127</v>
      </c>
      <c r="X66" s="291">
        <v>0.08960530211580771</v>
      </c>
      <c r="Y66" s="291">
        <v>0.6793942064758428</v>
      </c>
      <c r="Z66" s="291">
        <v>0.08296186964330396</v>
      </c>
      <c r="AA66" s="291">
        <v>0.10107980609291639</v>
      </c>
      <c r="AB66" s="291">
        <v>0.11060439458883992</v>
      </c>
      <c r="AC66" s="291">
        <v>0.6793441550831381</v>
      </c>
      <c r="AD66" s="291">
        <v>0.08090830253637438</v>
      </c>
      <c r="AE66" s="291">
        <f t="shared" si="8"/>
        <v>0.3800716107526362</v>
      </c>
      <c r="AF66" s="291">
        <v>0.09961708196732204</v>
      </c>
      <c r="AG66" s="291">
        <f t="shared" si="9"/>
        <v>-0.02713167980836051</v>
      </c>
      <c r="AH66" s="291">
        <v>0.08068127280676078</v>
      </c>
      <c r="AI66" s="291">
        <v>0.15498671620145466</v>
      </c>
      <c r="AJ66" s="291">
        <v>0.07768832247028104</v>
      </c>
      <c r="AK66" s="291"/>
      <c r="AL66" s="291">
        <f t="shared" si="10"/>
        <v>-0.12590559469134102</v>
      </c>
      <c r="AM66" s="291">
        <f t="shared" si="11"/>
        <v>0.003508230840022597</v>
      </c>
      <c r="AN66" s="291">
        <f t="shared" si="12"/>
        <v>-0.0720891307904949</v>
      </c>
      <c r="AO66" s="291">
        <f t="shared" si="13"/>
        <v>0.003928228816148814</v>
      </c>
      <c r="AP66" s="291">
        <f t="shared" si="14"/>
        <v>0.03304725547420101</v>
      </c>
      <c r="AQ66" s="291">
        <f t="shared" si="15"/>
        <v>0.00443075771096332</v>
      </c>
      <c r="AR66" s="291">
        <f t="shared" si="16"/>
        <v>0.14310273888221392</v>
      </c>
      <c r="AS66" s="291">
        <f t="shared" si="17"/>
        <v>0.0029782603679112166</v>
      </c>
      <c r="AT66" s="291">
        <f t="shared" si="18"/>
        <v>0.15256766796186214</v>
      </c>
      <c r="AU66" s="291">
        <f t="shared" si="19"/>
        <v>0.004064948360598993</v>
      </c>
      <c r="AV66" s="291">
        <f t="shared" si="20"/>
        <v>0.062427293620705</v>
      </c>
      <c r="AW66" s="291">
        <f t="shared" si="21"/>
        <v>0.0034156256561377572</v>
      </c>
      <c r="AX66" s="291">
        <f t="shared" si="22"/>
        <v>0.12989810007981692</v>
      </c>
      <c r="AY66" s="291">
        <f t="shared" si="23"/>
        <v>0.003646707513655568</v>
      </c>
      <c r="AZ66" s="291">
        <f t="shared" si="24"/>
        <v>-0.07566931655273805</v>
      </c>
      <c r="BA66" s="291">
        <f t="shared" si="25"/>
        <v>0.0044945826277636575</v>
      </c>
      <c r="BB66" s="291">
        <f t="shared" si="26"/>
        <v>-0.14897245070492998</v>
      </c>
      <c r="BC66" s="291">
        <f t="shared" si="27"/>
        <v>0.003363277252096071</v>
      </c>
      <c r="BD66" s="291">
        <f t="shared" si="28"/>
        <v>0.26709588845026466</v>
      </c>
      <c r="BE66" s="291">
        <f t="shared" si="29"/>
        <v>0.0027839082276744434</v>
      </c>
      <c r="BF66" s="228" t="s">
        <v>196</v>
      </c>
      <c r="BG66" s="293">
        <f t="shared" si="30"/>
        <v>0</v>
      </c>
      <c r="BH66" s="293">
        <f t="shared" si="31"/>
        <v>0</v>
      </c>
      <c r="BI66" s="293">
        <f t="shared" si="32"/>
        <v>-1</v>
      </c>
      <c r="BJ66" s="293">
        <f t="shared" si="33"/>
        <v>0</v>
      </c>
      <c r="BK66" s="293">
        <f t="shared" si="34"/>
        <v>-1</v>
      </c>
      <c r="BL66" s="293">
        <f t="shared" si="35"/>
        <v>0</v>
      </c>
      <c r="BM66" s="293">
        <f t="shared" si="36"/>
        <v>-1</v>
      </c>
      <c r="BN66" s="293">
        <f t="shared" si="37"/>
        <v>0</v>
      </c>
      <c r="BO66" s="293">
        <f t="shared" si="38"/>
        <v>1</v>
      </c>
      <c r="BP66" s="293">
        <f t="shared" si="39"/>
        <v>0</v>
      </c>
      <c r="BQ66" s="293">
        <f t="shared" si="40"/>
        <v>0</v>
      </c>
      <c r="BR66" s="293">
        <f t="shared" si="41"/>
        <v>0</v>
      </c>
      <c r="BS66" s="293">
        <f t="shared" si="42"/>
        <v>1</v>
      </c>
      <c r="BT66" s="293">
        <f t="shared" si="43"/>
        <v>0</v>
      </c>
      <c r="BU66" s="293">
        <f t="shared" si="44"/>
        <v>1</v>
      </c>
      <c r="BV66" s="293">
        <f t="shared" si="45"/>
        <v>0</v>
      </c>
      <c r="BW66" s="312">
        <f t="shared" si="46"/>
        <v>0</v>
      </c>
      <c r="BX66" s="312">
        <f t="shared" si="47"/>
        <v>0</v>
      </c>
      <c r="BY66" s="293">
        <f t="shared" si="48"/>
        <v>0</v>
      </c>
      <c r="BZ66" s="293" t="e">
        <f t="shared" si="49"/>
        <v>#VALUE!</v>
      </c>
      <c r="CB66" s="293">
        <f t="shared" si="50"/>
        <v>1</v>
      </c>
      <c r="CC66" s="293">
        <f t="shared" si="51"/>
        <v>0</v>
      </c>
      <c r="CD66" s="293">
        <f t="shared" si="52"/>
        <v>1</v>
      </c>
      <c r="CE66" s="293">
        <f t="shared" si="53"/>
        <v>0</v>
      </c>
      <c r="CF66" s="293">
        <f t="shared" si="54"/>
        <v>1</v>
      </c>
      <c r="CG66" s="293">
        <f t="shared" si="55"/>
        <v>0</v>
      </c>
      <c r="CH66" s="293">
        <f t="shared" si="56"/>
        <v>0</v>
      </c>
      <c r="CI66" s="293">
        <f t="shared" si="57"/>
        <v>0</v>
      </c>
      <c r="CJ66" s="293">
        <f t="shared" si="58"/>
        <v>1</v>
      </c>
      <c r="CK66" s="293">
        <f t="shared" si="59"/>
        <v>0</v>
      </c>
      <c r="CL66" s="293">
        <f t="shared" si="60"/>
        <v>0</v>
      </c>
      <c r="CM66" s="293">
        <f t="shared" si="61"/>
        <v>0</v>
      </c>
      <c r="CN66" s="293">
        <f t="shared" si="62"/>
        <v>1</v>
      </c>
      <c r="CO66" s="293">
        <f t="shared" si="63"/>
        <v>0</v>
      </c>
      <c r="CP66" s="293">
        <f t="shared" si="64"/>
        <v>1</v>
      </c>
      <c r="CQ66" s="293">
        <f t="shared" si="65"/>
        <v>1</v>
      </c>
      <c r="CR66" s="293">
        <f t="shared" si="66"/>
        <v>0</v>
      </c>
      <c r="CS66" s="293">
        <f t="shared" si="67"/>
        <v>0</v>
      </c>
      <c r="CT66" s="293">
        <f t="shared" si="68"/>
        <v>1</v>
      </c>
      <c r="CU66" s="293" t="e">
        <f t="shared" si="2"/>
        <v>#DIV/0!</v>
      </c>
      <c r="CW66" s="293">
        <f t="shared" si="69"/>
        <v>5</v>
      </c>
      <c r="CX66" s="293">
        <f t="shared" si="70"/>
        <v>0</v>
      </c>
      <c r="CY66" s="293">
        <f t="shared" si="71"/>
        <v>6</v>
      </c>
      <c r="CZ66" s="293">
        <f t="shared" si="72"/>
        <v>0</v>
      </c>
      <c r="DA66" s="293">
        <f t="shared" si="73"/>
        <v>6</v>
      </c>
      <c r="DB66" s="293">
        <f t="shared" si="74"/>
        <v>0</v>
      </c>
      <c r="DC66" s="293">
        <f t="shared" si="75"/>
        <v>0</v>
      </c>
      <c r="DD66" s="293">
        <f t="shared" si="76"/>
        <v>0</v>
      </c>
      <c r="DE66" s="293">
        <f t="shared" si="77"/>
        <v>3</v>
      </c>
      <c r="DF66" s="293">
        <f t="shared" si="78"/>
        <v>0</v>
      </c>
      <c r="DG66" s="293">
        <f t="shared" si="79"/>
        <v>0</v>
      </c>
      <c r="DH66" s="293">
        <f t="shared" si="80"/>
        <v>0</v>
      </c>
      <c r="DI66" s="293">
        <f t="shared" si="81"/>
        <v>3</v>
      </c>
      <c r="DJ66" s="293">
        <f t="shared" si="82"/>
        <v>0</v>
      </c>
      <c r="DK66" s="293">
        <f t="shared" si="83"/>
        <v>3</v>
      </c>
      <c r="DL66" s="293">
        <f t="shared" si="84"/>
        <v>2</v>
      </c>
      <c r="DM66" s="293">
        <f t="shared" si="85"/>
        <v>0</v>
      </c>
      <c r="DN66" s="293">
        <f t="shared" si="86"/>
        <v>0</v>
      </c>
      <c r="DO66" s="293">
        <f t="shared" si="87"/>
        <v>2</v>
      </c>
      <c r="DP66" s="293" t="e">
        <f t="shared" si="4"/>
        <v>#DIV/0!</v>
      </c>
    </row>
    <row r="67" spans="1:120" s="185" customFormat="1" ht="12.75">
      <c r="A67" s="228" t="s">
        <v>171</v>
      </c>
      <c r="B67" s="206">
        <v>-0.20873710919775365</v>
      </c>
      <c r="C67" s="206">
        <v>0.07934071828180658</v>
      </c>
      <c r="D67" s="206">
        <v>0.47593264655454925</v>
      </c>
      <c r="E67" s="206">
        <v>0.5258574930452002</v>
      </c>
      <c r="F67" s="301">
        <f t="shared" si="88"/>
        <v>0.46162300001788753</v>
      </c>
      <c r="G67" s="206">
        <f t="shared" si="89"/>
        <v>-0.024484847795101208</v>
      </c>
      <c r="H67" s="290"/>
      <c r="I67" s="185" t="b">
        <f t="shared" si="7"/>
        <v>1</v>
      </c>
      <c r="J67" s="291">
        <v>0.46162300001788753</v>
      </c>
      <c r="K67" s="291">
        <v>-0.024484847795101208</v>
      </c>
      <c r="L67" s="291">
        <v>0.24334180312053705</v>
      </c>
      <c r="M67" s="292" t="s">
        <v>9</v>
      </c>
      <c r="N67" s="112" t="s">
        <v>171</v>
      </c>
      <c r="O67" s="185">
        <v>0</v>
      </c>
      <c r="P67" s="290" t="s">
        <v>9</v>
      </c>
      <c r="Q67" s="291">
        <v>-0.34571992452354605</v>
      </c>
      <c r="R67" s="291">
        <v>0.06782094910649737</v>
      </c>
      <c r="S67" s="291">
        <v>-0.20873710919775365</v>
      </c>
      <c r="T67" s="291">
        <v>0.07671205007727155</v>
      </c>
      <c r="U67" s="291">
        <v>0.07934071828180658</v>
      </c>
      <c r="V67" s="291">
        <v>0.053733561209283694</v>
      </c>
      <c r="W67" s="291">
        <v>0.47593264655454925</v>
      </c>
      <c r="X67" s="291">
        <v>0.055416560149554824</v>
      </c>
      <c r="Y67" s="291">
        <v>0.6029251791398259</v>
      </c>
      <c r="Z67" s="291">
        <v>0.04414889531292621</v>
      </c>
      <c r="AA67" s="291">
        <v>0.1895268979831368</v>
      </c>
      <c r="AB67" s="291">
        <v>0.06947122858588242</v>
      </c>
      <c r="AC67" s="291">
        <v>0.5258574930452002</v>
      </c>
      <c r="AD67" s="291">
        <v>0.07920925155887744</v>
      </c>
      <c r="AE67" s="291">
        <f t="shared" si="8"/>
        <v>0.46162300001788753</v>
      </c>
      <c r="AF67" s="291">
        <v>0.06252100467042364</v>
      </c>
      <c r="AG67" s="291">
        <f t="shared" si="9"/>
        <v>0.024484847795101208</v>
      </c>
      <c r="AH67" s="291">
        <v>0.0711073763032736</v>
      </c>
      <c r="AI67" s="291">
        <v>0.24334180312053705</v>
      </c>
      <c r="AJ67" s="291">
        <v>0.04642889445875132</v>
      </c>
      <c r="AK67" s="291"/>
      <c r="AL67" s="291">
        <f t="shared" si="10"/>
        <v>-0.12590559469134102</v>
      </c>
      <c r="AM67" s="291">
        <f t="shared" si="11"/>
        <v>0.003508230840022597</v>
      </c>
      <c r="AN67" s="291">
        <f t="shared" si="12"/>
        <v>-0.0720891307904949</v>
      </c>
      <c r="AO67" s="291">
        <f t="shared" si="13"/>
        <v>0.003928228816148814</v>
      </c>
      <c r="AP67" s="291">
        <f t="shared" si="14"/>
        <v>0.03304725547420101</v>
      </c>
      <c r="AQ67" s="291">
        <f t="shared" si="15"/>
        <v>0.00443075771096332</v>
      </c>
      <c r="AR67" s="291">
        <f t="shared" si="16"/>
        <v>0.14310273888221392</v>
      </c>
      <c r="AS67" s="291">
        <f t="shared" si="17"/>
        <v>0.0029782603679112166</v>
      </c>
      <c r="AT67" s="291">
        <f t="shared" si="18"/>
        <v>0.15256766796186214</v>
      </c>
      <c r="AU67" s="291">
        <f t="shared" si="19"/>
        <v>0.004064948360598993</v>
      </c>
      <c r="AV67" s="291">
        <f t="shared" si="20"/>
        <v>0.062427293620705</v>
      </c>
      <c r="AW67" s="291">
        <f t="shared" si="21"/>
        <v>0.0034156256561377572</v>
      </c>
      <c r="AX67" s="291">
        <f t="shared" si="22"/>
        <v>0.12989810007981692</v>
      </c>
      <c r="AY67" s="291">
        <f t="shared" si="23"/>
        <v>0.003646707513655568</v>
      </c>
      <c r="AZ67" s="291">
        <f t="shared" si="24"/>
        <v>-0.07566931655273805</v>
      </c>
      <c r="BA67" s="291">
        <f t="shared" si="25"/>
        <v>0.0044945826277636575</v>
      </c>
      <c r="BB67" s="291">
        <f t="shared" si="26"/>
        <v>-0.14897245070492998</v>
      </c>
      <c r="BC67" s="291">
        <f t="shared" si="27"/>
        <v>0.003363277252096071</v>
      </c>
      <c r="BD67" s="291">
        <f t="shared" si="28"/>
        <v>0.26709588845026466</v>
      </c>
      <c r="BE67" s="291">
        <f t="shared" si="29"/>
        <v>0.0027839082276744434</v>
      </c>
      <c r="BF67" s="228" t="s">
        <v>171</v>
      </c>
      <c r="BG67" s="293">
        <f t="shared" si="30"/>
        <v>-1</v>
      </c>
      <c r="BH67" s="293">
        <f t="shared" si="31"/>
        <v>0</v>
      </c>
      <c r="BI67" s="293">
        <f t="shared" si="32"/>
        <v>0</v>
      </c>
      <c r="BJ67" s="293">
        <f t="shared" si="33"/>
        <v>0</v>
      </c>
      <c r="BK67" s="293">
        <f t="shared" si="34"/>
        <v>0</v>
      </c>
      <c r="BL67" s="293">
        <f t="shared" si="35"/>
        <v>0</v>
      </c>
      <c r="BM67" s="293">
        <f t="shared" si="36"/>
        <v>1</v>
      </c>
      <c r="BN67" s="293">
        <f t="shared" si="37"/>
        <v>0</v>
      </c>
      <c r="BO67" s="293">
        <f t="shared" si="38"/>
        <v>1</v>
      </c>
      <c r="BP67" s="293">
        <f t="shared" si="39"/>
        <v>0</v>
      </c>
      <c r="BQ67" s="293">
        <f t="shared" si="40"/>
        <v>0</v>
      </c>
      <c r="BR67" s="293">
        <f t="shared" si="41"/>
        <v>0</v>
      </c>
      <c r="BS67" s="293">
        <f t="shared" si="42"/>
        <v>1</v>
      </c>
      <c r="BT67" s="293">
        <f t="shared" si="43"/>
        <v>0</v>
      </c>
      <c r="BU67" s="293">
        <f t="shared" si="44"/>
        <v>1</v>
      </c>
      <c r="BV67" s="293">
        <f t="shared" si="45"/>
        <v>0</v>
      </c>
      <c r="BW67" s="312">
        <f t="shared" si="46"/>
        <v>1</v>
      </c>
      <c r="BX67" s="312">
        <f t="shared" si="47"/>
        <v>0</v>
      </c>
      <c r="BY67" s="293">
        <f t="shared" si="48"/>
        <v>0</v>
      </c>
      <c r="BZ67" s="293" t="e">
        <f t="shared" si="49"/>
        <v>#VALUE!</v>
      </c>
      <c r="CB67" s="293">
        <f t="shared" si="50"/>
        <v>1</v>
      </c>
      <c r="CC67" s="293">
        <f t="shared" si="51"/>
        <v>0</v>
      </c>
      <c r="CD67" s="293">
        <f t="shared" si="52"/>
        <v>1</v>
      </c>
      <c r="CE67" s="293">
        <f t="shared" si="53"/>
        <v>0</v>
      </c>
      <c r="CF67" s="293">
        <f t="shared" si="54"/>
        <v>0</v>
      </c>
      <c r="CG67" s="293">
        <f t="shared" si="55"/>
        <v>0</v>
      </c>
      <c r="CH67" s="293">
        <f t="shared" si="56"/>
        <v>1</v>
      </c>
      <c r="CI67" s="293">
        <f t="shared" si="57"/>
        <v>0</v>
      </c>
      <c r="CJ67" s="293">
        <f t="shared" si="58"/>
        <v>1</v>
      </c>
      <c r="CK67" s="293">
        <f t="shared" si="59"/>
        <v>0</v>
      </c>
      <c r="CL67" s="293">
        <f t="shared" si="60"/>
        <v>1</v>
      </c>
      <c r="CM67" s="293">
        <f t="shared" si="61"/>
        <v>0</v>
      </c>
      <c r="CN67" s="293">
        <f t="shared" si="62"/>
        <v>1</v>
      </c>
      <c r="CO67" s="293">
        <f t="shared" si="63"/>
        <v>0</v>
      </c>
      <c r="CP67" s="293">
        <f t="shared" si="64"/>
        <v>1</v>
      </c>
      <c r="CQ67" s="293">
        <f t="shared" si="65"/>
        <v>1</v>
      </c>
      <c r="CR67" s="293">
        <f t="shared" si="66"/>
        <v>0</v>
      </c>
      <c r="CS67" s="293">
        <f t="shared" si="67"/>
        <v>0</v>
      </c>
      <c r="CT67" s="293">
        <f t="shared" si="68"/>
        <v>1</v>
      </c>
      <c r="CU67" s="293" t="e">
        <f t="shared" si="2"/>
        <v>#DIV/0!</v>
      </c>
      <c r="CW67" s="293">
        <f t="shared" si="69"/>
        <v>6</v>
      </c>
      <c r="CX67" s="293">
        <f t="shared" si="70"/>
        <v>0</v>
      </c>
      <c r="CY67" s="293">
        <f t="shared" si="71"/>
        <v>5</v>
      </c>
      <c r="CZ67" s="293">
        <f t="shared" si="72"/>
        <v>0</v>
      </c>
      <c r="DA67" s="293">
        <f t="shared" si="73"/>
        <v>0</v>
      </c>
      <c r="DB67" s="293">
        <f t="shared" si="74"/>
        <v>0</v>
      </c>
      <c r="DC67" s="293">
        <f t="shared" si="75"/>
        <v>3</v>
      </c>
      <c r="DD67" s="293">
        <f t="shared" si="76"/>
        <v>0</v>
      </c>
      <c r="DE67" s="293">
        <f t="shared" si="77"/>
        <v>3</v>
      </c>
      <c r="DF67" s="293">
        <f t="shared" si="78"/>
        <v>0</v>
      </c>
      <c r="DG67" s="293">
        <f t="shared" si="79"/>
        <v>2</v>
      </c>
      <c r="DH67" s="293">
        <f t="shared" si="80"/>
        <v>0</v>
      </c>
      <c r="DI67" s="293">
        <f t="shared" si="81"/>
        <v>3</v>
      </c>
      <c r="DJ67" s="293">
        <f t="shared" si="82"/>
        <v>0</v>
      </c>
      <c r="DK67" s="293">
        <f t="shared" si="83"/>
        <v>3</v>
      </c>
      <c r="DL67" s="293">
        <f t="shared" si="84"/>
        <v>2</v>
      </c>
      <c r="DM67" s="293">
        <f t="shared" si="85"/>
        <v>0</v>
      </c>
      <c r="DN67" s="293">
        <f t="shared" si="86"/>
        <v>0</v>
      </c>
      <c r="DO67" s="293">
        <f t="shared" si="87"/>
        <v>2</v>
      </c>
      <c r="DP67" s="293" t="e">
        <f t="shared" si="4"/>
        <v>#DIV/0!</v>
      </c>
    </row>
    <row r="68" spans="1:120" s="185" customFormat="1" ht="12.75">
      <c r="A68" s="228" t="s">
        <v>219</v>
      </c>
      <c r="B68" s="206">
        <v>0.03317714721360463</v>
      </c>
      <c r="C68" s="206">
        <v>-0.04034249682947153</v>
      </c>
      <c r="D68" s="206">
        <v>-0.0729442513787716</v>
      </c>
      <c r="E68" s="206">
        <v>0.22877992128291927</v>
      </c>
      <c r="F68" s="301">
        <f t="shared" si="88"/>
        <v>0.19354047798386353</v>
      </c>
      <c r="G68" s="206">
        <f t="shared" si="89"/>
        <v>0.1082803994806522</v>
      </c>
      <c r="H68" s="290"/>
      <c r="I68" s="185" t="b">
        <f t="shared" si="7"/>
        <v>1</v>
      </c>
      <c r="J68" s="291">
        <v>0.19354047798386353</v>
      </c>
      <c r="K68" s="291">
        <v>0.1082803994806522</v>
      </c>
      <c r="L68" s="291">
        <v>0.042812255243055</v>
      </c>
      <c r="M68" s="292" t="s">
        <v>57</v>
      </c>
      <c r="N68" s="112" t="s">
        <v>219</v>
      </c>
      <c r="O68" s="185">
        <v>0</v>
      </c>
      <c r="P68" s="290" t="s">
        <v>57</v>
      </c>
      <c r="Q68" s="291">
        <v>0.022303504516525977</v>
      </c>
      <c r="R68" s="291">
        <v>0.0024823377694374164</v>
      </c>
      <c r="S68" s="291">
        <v>0.03317714721360463</v>
      </c>
      <c r="T68" s="291">
        <v>0.004401991702927714</v>
      </c>
      <c r="U68" s="291">
        <v>-0.04034249682947153</v>
      </c>
      <c r="V68" s="291">
        <v>0.0026521604427022115</v>
      </c>
      <c r="W68" s="291">
        <v>-0.0729442513787716</v>
      </c>
      <c r="X68" s="291">
        <v>0.004421966617143136</v>
      </c>
      <c r="Y68" s="291">
        <v>0.23220633831694998</v>
      </c>
      <c r="Z68" s="291">
        <v>0.0023952859337678166</v>
      </c>
      <c r="AA68" s="291">
        <v>0.3456079904606605</v>
      </c>
      <c r="AB68" s="291">
        <v>0.0026392231943615893</v>
      </c>
      <c r="AC68" s="291">
        <v>0.22877992128291927</v>
      </c>
      <c r="AD68" s="291">
        <v>0.002327083809513037</v>
      </c>
      <c r="AE68" s="291">
        <f t="shared" si="8"/>
        <v>0.19354047798386353</v>
      </c>
      <c r="AF68" s="291">
        <v>0.00285745623781053</v>
      </c>
      <c r="AG68" s="291">
        <f t="shared" si="9"/>
        <v>-0.1082803994806522</v>
      </c>
      <c r="AH68" s="291">
        <v>0.002252392793827023</v>
      </c>
      <c r="AI68" s="291">
        <v>0.042812255243055</v>
      </c>
      <c r="AJ68" s="291">
        <v>0.0009376047077748562</v>
      </c>
      <c r="AK68" s="291"/>
      <c r="AL68" s="291">
        <f t="shared" si="10"/>
        <v>-0.12590559469134102</v>
      </c>
      <c r="AM68" s="291">
        <f t="shared" si="11"/>
        <v>0.003508230840022597</v>
      </c>
      <c r="AN68" s="291">
        <f t="shared" si="12"/>
        <v>-0.0720891307904949</v>
      </c>
      <c r="AO68" s="291">
        <f t="shared" si="13"/>
        <v>0.003928228816148814</v>
      </c>
      <c r="AP68" s="291">
        <f t="shared" si="14"/>
        <v>0.03304725547420101</v>
      </c>
      <c r="AQ68" s="291">
        <f t="shared" si="15"/>
        <v>0.00443075771096332</v>
      </c>
      <c r="AR68" s="291">
        <f t="shared" si="16"/>
        <v>0.14310273888221392</v>
      </c>
      <c r="AS68" s="291">
        <f t="shared" si="17"/>
        <v>0.0029782603679112166</v>
      </c>
      <c r="AT68" s="291">
        <f t="shared" si="18"/>
        <v>0.15256766796186214</v>
      </c>
      <c r="AU68" s="291">
        <f t="shared" si="19"/>
        <v>0.004064948360598993</v>
      </c>
      <c r="AV68" s="291">
        <f t="shared" si="20"/>
        <v>0.062427293620705</v>
      </c>
      <c r="AW68" s="291">
        <f t="shared" si="21"/>
        <v>0.0034156256561377572</v>
      </c>
      <c r="AX68" s="291">
        <f t="shared" si="22"/>
        <v>0.12989810007981692</v>
      </c>
      <c r="AY68" s="291">
        <f t="shared" si="23"/>
        <v>0.003646707513655568</v>
      </c>
      <c r="AZ68" s="291">
        <f t="shared" si="24"/>
        <v>-0.07566931655273805</v>
      </c>
      <c r="BA68" s="291">
        <f t="shared" si="25"/>
        <v>0.0044945826277636575</v>
      </c>
      <c r="BB68" s="291">
        <f t="shared" si="26"/>
        <v>-0.14897245070492998</v>
      </c>
      <c r="BC68" s="291">
        <f t="shared" si="27"/>
        <v>0.003363277252096071</v>
      </c>
      <c r="BD68" s="291">
        <f t="shared" si="28"/>
        <v>0.26709588845026466</v>
      </c>
      <c r="BE68" s="291">
        <f t="shared" si="29"/>
        <v>0.0027839082276744434</v>
      </c>
      <c r="BF68" s="228" t="s">
        <v>219</v>
      </c>
      <c r="BG68" s="293">
        <f t="shared" si="30"/>
        <v>1</v>
      </c>
      <c r="BH68" s="293">
        <f t="shared" si="31"/>
        <v>0</v>
      </c>
      <c r="BI68" s="293">
        <f t="shared" si="32"/>
        <v>1</v>
      </c>
      <c r="BJ68" s="293">
        <f t="shared" si="33"/>
        <v>0</v>
      </c>
      <c r="BK68" s="293">
        <f t="shared" si="34"/>
        <v>-1</v>
      </c>
      <c r="BL68" s="293">
        <f t="shared" si="35"/>
        <v>0</v>
      </c>
      <c r="BM68" s="293">
        <f t="shared" si="36"/>
        <v>-1</v>
      </c>
      <c r="BN68" s="293">
        <f t="shared" si="37"/>
        <v>0</v>
      </c>
      <c r="BO68" s="293">
        <f t="shared" si="38"/>
        <v>1</v>
      </c>
      <c r="BP68" s="293">
        <f t="shared" si="39"/>
        <v>0</v>
      </c>
      <c r="BQ68" s="293">
        <f t="shared" si="40"/>
        <v>1</v>
      </c>
      <c r="BR68" s="293">
        <f t="shared" si="41"/>
        <v>0</v>
      </c>
      <c r="BS68" s="293">
        <f t="shared" si="42"/>
        <v>1</v>
      </c>
      <c r="BT68" s="293">
        <f t="shared" si="43"/>
        <v>0</v>
      </c>
      <c r="BU68" s="293">
        <f t="shared" si="44"/>
        <v>1</v>
      </c>
      <c r="BV68" s="293">
        <f t="shared" si="45"/>
        <v>0</v>
      </c>
      <c r="BW68" s="312">
        <f t="shared" si="46"/>
        <v>1</v>
      </c>
      <c r="BX68" s="312">
        <f t="shared" si="47"/>
        <v>0</v>
      </c>
      <c r="BY68" s="293">
        <f t="shared" si="48"/>
        <v>-1</v>
      </c>
      <c r="BZ68" s="293" t="e">
        <f t="shared" si="49"/>
        <v>#VALUE!</v>
      </c>
      <c r="CB68" s="293">
        <f t="shared" si="50"/>
        <v>1</v>
      </c>
      <c r="CC68" s="293">
        <f t="shared" si="51"/>
        <v>0</v>
      </c>
      <c r="CD68" s="293">
        <f t="shared" si="52"/>
        <v>1</v>
      </c>
      <c r="CE68" s="293">
        <f t="shared" si="53"/>
        <v>0</v>
      </c>
      <c r="CF68" s="293">
        <f t="shared" si="54"/>
        <v>1</v>
      </c>
      <c r="CG68" s="293">
        <f t="shared" si="55"/>
        <v>0</v>
      </c>
      <c r="CH68" s="293">
        <f t="shared" si="56"/>
        <v>1</v>
      </c>
      <c r="CI68" s="293">
        <f t="shared" si="57"/>
        <v>0</v>
      </c>
      <c r="CJ68" s="293">
        <f t="shared" si="58"/>
        <v>1</v>
      </c>
      <c r="CK68" s="293">
        <f t="shared" si="59"/>
        <v>0</v>
      </c>
      <c r="CL68" s="293">
        <f t="shared" si="60"/>
        <v>1</v>
      </c>
      <c r="CM68" s="293">
        <f t="shared" si="61"/>
        <v>0</v>
      </c>
      <c r="CN68" s="293">
        <f t="shared" si="62"/>
        <v>1</v>
      </c>
      <c r="CO68" s="293">
        <f t="shared" si="63"/>
        <v>0</v>
      </c>
      <c r="CP68" s="293">
        <f t="shared" si="64"/>
        <v>1</v>
      </c>
      <c r="CQ68" s="293">
        <f t="shared" si="65"/>
        <v>0</v>
      </c>
      <c r="CR68" s="293">
        <f t="shared" si="66"/>
        <v>1</v>
      </c>
      <c r="CS68" s="293">
        <f t="shared" si="67"/>
        <v>0</v>
      </c>
      <c r="CT68" s="293">
        <f t="shared" si="68"/>
        <v>1</v>
      </c>
      <c r="CU68" s="293" t="e">
        <f t="shared" si="2"/>
        <v>#DIV/0!</v>
      </c>
      <c r="CW68" s="293">
        <f t="shared" si="69"/>
        <v>3</v>
      </c>
      <c r="CX68" s="293">
        <f t="shared" si="70"/>
        <v>0</v>
      </c>
      <c r="CY68" s="293">
        <f t="shared" si="71"/>
        <v>3</v>
      </c>
      <c r="CZ68" s="293">
        <f t="shared" si="72"/>
        <v>0</v>
      </c>
      <c r="DA68" s="293">
        <f t="shared" si="73"/>
        <v>6</v>
      </c>
      <c r="DB68" s="293">
        <f t="shared" si="74"/>
        <v>0</v>
      </c>
      <c r="DC68" s="293">
        <f t="shared" si="75"/>
        <v>6</v>
      </c>
      <c r="DD68" s="293">
        <f t="shared" si="76"/>
        <v>0</v>
      </c>
      <c r="DE68" s="293">
        <f t="shared" si="77"/>
        <v>3</v>
      </c>
      <c r="DF68" s="293">
        <f t="shared" si="78"/>
        <v>0</v>
      </c>
      <c r="DG68" s="293">
        <f t="shared" si="79"/>
        <v>3</v>
      </c>
      <c r="DH68" s="293">
        <f t="shared" si="80"/>
        <v>0</v>
      </c>
      <c r="DI68" s="293">
        <f t="shared" si="81"/>
        <v>3</v>
      </c>
      <c r="DJ68" s="293">
        <f t="shared" si="82"/>
        <v>0</v>
      </c>
      <c r="DK68" s="293">
        <f t="shared" si="83"/>
        <v>3</v>
      </c>
      <c r="DL68" s="293">
        <f t="shared" si="84"/>
        <v>0</v>
      </c>
      <c r="DM68" s="293">
        <f t="shared" si="85"/>
        <v>4</v>
      </c>
      <c r="DN68" s="293">
        <f t="shared" si="86"/>
        <v>0</v>
      </c>
      <c r="DO68" s="293">
        <f t="shared" si="87"/>
        <v>1</v>
      </c>
      <c r="DP68" s="293" t="e">
        <f t="shared" si="4"/>
        <v>#DIV/0!</v>
      </c>
    </row>
    <row r="69" spans="1:120" s="185" customFormat="1" ht="12.75">
      <c r="A69" s="228" t="s">
        <v>186</v>
      </c>
      <c r="B69" s="206">
        <v>0.04687471893440546</v>
      </c>
      <c r="C69" s="206">
        <v>0.10486678584061115</v>
      </c>
      <c r="D69" s="206">
        <v>0.10822903634995293</v>
      </c>
      <c r="E69" s="206">
        <v>0.1957482289085834</v>
      </c>
      <c r="F69" s="301">
        <f t="shared" si="88"/>
        <v>-0.06929779398810011</v>
      </c>
      <c r="G69" s="206">
        <f t="shared" si="89"/>
        <v>-0.01708224655893713</v>
      </c>
      <c r="H69" s="290"/>
      <c r="I69" s="185" t="b">
        <f t="shared" si="7"/>
        <v>1</v>
      </c>
      <c r="J69" s="291">
        <v>-0.06929779398810011</v>
      </c>
      <c r="K69" s="291">
        <v>-0.01708224655893713</v>
      </c>
      <c r="L69" s="291">
        <v>0.2592164812690518</v>
      </c>
      <c r="M69" s="292" t="s">
        <v>24</v>
      </c>
      <c r="N69" s="111" t="s">
        <v>186</v>
      </c>
      <c r="O69" s="185">
        <v>0</v>
      </c>
      <c r="P69" s="290" t="s">
        <v>24</v>
      </c>
      <c r="Q69" s="291">
        <v>-0.17991407320291536</v>
      </c>
      <c r="R69" s="291">
        <v>0.06370153731151702</v>
      </c>
      <c r="S69" s="291">
        <v>0.04687471893440546</v>
      </c>
      <c r="T69" s="291">
        <v>0.08162764111899949</v>
      </c>
      <c r="U69" s="291">
        <v>0.10486678584061115</v>
      </c>
      <c r="V69" s="291">
        <v>0.07507593648059037</v>
      </c>
      <c r="W69" s="291">
        <v>0.10822903634995293</v>
      </c>
      <c r="X69" s="291">
        <v>0.10797665068747604</v>
      </c>
      <c r="Y69" s="291">
        <v>-0.013277139318871235</v>
      </c>
      <c r="Z69" s="291">
        <v>0.09052338506828432</v>
      </c>
      <c r="AA69" s="291">
        <v>-0.09665239477280503</v>
      </c>
      <c r="AB69" s="291">
        <v>0.06921860135825181</v>
      </c>
      <c r="AC69" s="291">
        <v>0.1957482289085834</v>
      </c>
      <c r="AD69" s="291">
        <v>0.0681475700974435</v>
      </c>
      <c r="AE69" s="291">
        <f t="shared" si="8"/>
        <v>-0.06929779398810011</v>
      </c>
      <c r="AF69" s="291">
        <v>0.07355340377637361</v>
      </c>
      <c r="AG69" s="291">
        <f t="shared" si="9"/>
        <v>0.01708224655893713</v>
      </c>
      <c r="AH69" s="291">
        <v>0.09461161915662869</v>
      </c>
      <c r="AI69" s="291">
        <v>0.2592164812690518</v>
      </c>
      <c r="AJ69" s="291">
        <v>0.06717667143434472</v>
      </c>
      <c r="AK69" s="291"/>
      <c r="AL69" s="291">
        <f t="shared" si="10"/>
        <v>-0.12590559469134102</v>
      </c>
      <c r="AM69" s="291">
        <f t="shared" si="11"/>
        <v>0.003508230840022597</v>
      </c>
      <c r="AN69" s="291">
        <f t="shared" si="12"/>
        <v>-0.0720891307904949</v>
      </c>
      <c r="AO69" s="291">
        <f t="shared" si="13"/>
        <v>0.003928228816148814</v>
      </c>
      <c r="AP69" s="291">
        <f t="shared" si="14"/>
        <v>0.03304725547420101</v>
      </c>
      <c r="AQ69" s="291">
        <f t="shared" si="15"/>
        <v>0.00443075771096332</v>
      </c>
      <c r="AR69" s="291">
        <f t="shared" si="16"/>
        <v>0.14310273888221392</v>
      </c>
      <c r="AS69" s="291">
        <f t="shared" si="17"/>
        <v>0.0029782603679112166</v>
      </c>
      <c r="AT69" s="291">
        <f t="shared" si="18"/>
        <v>0.15256766796186214</v>
      </c>
      <c r="AU69" s="291">
        <f t="shared" si="19"/>
        <v>0.004064948360598993</v>
      </c>
      <c r="AV69" s="291">
        <f t="shared" si="20"/>
        <v>0.062427293620705</v>
      </c>
      <c r="AW69" s="291">
        <f t="shared" si="21"/>
        <v>0.0034156256561377572</v>
      </c>
      <c r="AX69" s="291">
        <f t="shared" si="22"/>
        <v>0.12989810007981692</v>
      </c>
      <c r="AY69" s="291">
        <f t="shared" si="23"/>
        <v>0.003646707513655568</v>
      </c>
      <c r="AZ69" s="291">
        <f t="shared" si="24"/>
        <v>-0.07566931655273805</v>
      </c>
      <c r="BA69" s="291">
        <f t="shared" si="25"/>
        <v>0.0044945826277636575</v>
      </c>
      <c r="BB69" s="291">
        <f t="shared" si="26"/>
        <v>-0.14897245070492998</v>
      </c>
      <c r="BC69" s="291">
        <f t="shared" si="27"/>
        <v>0.003363277252096071</v>
      </c>
      <c r="BD69" s="291">
        <f t="shared" si="28"/>
        <v>0.26709588845026466</v>
      </c>
      <c r="BE69" s="291">
        <f t="shared" si="29"/>
        <v>0.0027839082276744434</v>
      </c>
      <c r="BF69" s="228" t="s">
        <v>186</v>
      </c>
      <c r="BG69" s="293">
        <f t="shared" si="30"/>
        <v>0</v>
      </c>
      <c r="BH69" s="293">
        <f t="shared" si="31"/>
        <v>0</v>
      </c>
      <c r="BI69" s="293">
        <f t="shared" si="32"/>
        <v>0</v>
      </c>
      <c r="BJ69" s="293">
        <f t="shared" si="33"/>
        <v>0</v>
      </c>
      <c r="BK69" s="293">
        <f t="shared" si="34"/>
        <v>0</v>
      </c>
      <c r="BL69" s="293">
        <f t="shared" si="35"/>
        <v>0</v>
      </c>
      <c r="BM69" s="293">
        <f t="shared" si="36"/>
        <v>0</v>
      </c>
      <c r="BN69" s="293">
        <f t="shared" si="37"/>
        <v>0</v>
      </c>
      <c r="BO69" s="293">
        <f t="shared" si="38"/>
        <v>0</v>
      </c>
      <c r="BP69" s="293">
        <f t="shared" si="39"/>
        <v>0</v>
      </c>
      <c r="BQ69" s="293">
        <f t="shared" si="40"/>
        <v>-1</v>
      </c>
      <c r="BR69" s="293">
        <f t="shared" si="41"/>
        <v>0</v>
      </c>
      <c r="BS69" s="293">
        <f t="shared" si="42"/>
        <v>0</v>
      </c>
      <c r="BT69" s="293">
        <f t="shared" si="43"/>
        <v>0</v>
      </c>
      <c r="BU69" s="293">
        <f t="shared" si="44"/>
        <v>0</v>
      </c>
      <c r="BV69" s="293">
        <f t="shared" si="45"/>
        <v>0</v>
      </c>
      <c r="BW69" s="312">
        <f t="shared" si="46"/>
        <v>0</v>
      </c>
      <c r="BX69" s="312">
        <f t="shared" si="47"/>
        <v>0</v>
      </c>
      <c r="BY69" s="293">
        <f t="shared" si="48"/>
        <v>0</v>
      </c>
      <c r="BZ69" s="293" t="e">
        <f t="shared" si="49"/>
        <v>#VALUE!</v>
      </c>
      <c r="CB69" s="293">
        <f t="shared" si="50"/>
        <v>1</v>
      </c>
      <c r="CC69" s="293">
        <f t="shared" si="51"/>
        <v>0</v>
      </c>
      <c r="CD69" s="293">
        <f t="shared" si="52"/>
        <v>0</v>
      </c>
      <c r="CE69" s="293">
        <f t="shared" si="53"/>
        <v>0</v>
      </c>
      <c r="CF69" s="293">
        <f t="shared" si="54"/>
        <v>0</v>
      </c>
      <c r="CG69" s="293">
        <f t="shared" si="55"/>
        <v>0</v>
      </c>
      <c r="CH69" s="293">
        <f t="shared" si="56"/>
        <v>0</v>
      </c>
      <c r="CI69" s="293">
        <f t="shared" si="57"/>
        <v>1</v>
      </c>
      <c r="CJ69" s="293">
        <f t="shared" si="58"/>
        <v>0</v>
      </c>
      <c r="CK69" s="293">
        <f t="shared" si="59"/>
        <v>0</v>
      </c>
      <c r="CL69" s="293">
        <f t="shared" si="60"/>
        <v>0</v>
      </c>
      <c r="CM69" s="293">
        <f t="shared" si="61"/>
        <v>0</v>
      </c>
      <c r="CN69" s="293">
        <f t="shared" si="62"/>
        <v>1</v>
      </c>
      <c r="CO69" s="293">
        <f t="shared" si="63"/>
        <v>0</v>
      </c>
      <c r="CP69" s="293">
        <f t="shared" si="64"/>
        <v>0</v>
      </c>
      <c r="CQ69" s="293">
        <f t="shared" si="65"/>
        <v>1</v>
      </c>
      <c r="CR69" s="293">
        <f t="shared" si="66"/>
        <v>0</v>
      </c>
      <c r="CS69" s="293">
        <f t="shared" si="67"/>
        <v>0</v>
      </c>
      <c r="CT69" s="293">
        <f t="shared" si="68"/>
        <v>1</v>
      </c>
      <c r="CU69" s="293" t="e">
        <f t="shared" si="2"/>
        <v>#DIV/0!</v>
      </c>
      <c r="CW69" s="293">
        <f t="shared" si="69"/>
        <v>5</v>
      </c>
      <c r="CX69" s="293">
        <f t="shared" si="70"/>
        <v>0</v>
      </c>
      <c r="CY69" s="293">
        <f t="shared" si="71"/>
        <v>0</v>
      </c>
      <c r="CZ69" s="293">
        <f t="shared" si="72"/>
        <v>0</v>
      </c>
      <c r="DA69" s="293">
        <f t="shared" si="73"/>
        <v>0</v>
      </c>
      <c r="DB69" s="293">
        <f t="shared" si="74"/>
        <v>0</v>
      </c>
      <c r="DC69" s="293">
        <f t="shared" si="75"/>
        <v>0</v>
      </c>
      <c r="DD69" s="293">
        <f t="shared" si="76"/>
        <v>2</v>
      </c>
      <c r="DE69" s="293">
        <f t="shared" si="77"/>
        <v>0</v>
      </c>
      <c r="DF69" s="293">
        <f t="shared" si="78"/>
        <v>0</v>
      </c>
      <c r="DG69" s="293">
        <f t="shared" si="79"/>
        <v>0</v>
      </c>
      <c r="DH69" s="293">
        <f t="shared" si="80"/>
        <v>0</v>
      </c>
      <c r="DI69" s="293">
        <f t="shared" si="81"/>
        <v>2</v>
      </c>
      <c r="DJ69" s="293">
        <f t="shared" si="82"/>
        <v>0</v>
      </c>
      <c r="DK69" s="293">
        <f t="shared" si="83"/>
        <v>0</v>
      </c>
      <c r="DL69" s="293">
        <f t="shared" si="84"/>
        <v>2</v>
      </c>
      <c r="DM69" s="293">
        <f t="shared" si="85"/>
        <v>0</v>
      </c>
      <c r="DN69" s="293">
        <f t="shared" si="86"/>
        <v>0</v>
      </c>
      <c r="DO69" s="293">
        <f t="shared" si="87"/>
        <v>2</v>
      </c>
      <c r="DP69" s="293" t="e">
        <f t="shared" si="4"/>
        <v>#DIV/0!</v>
      </c>
    </row>
    <row r="70" spans="1:120" s="185" customFormat="1" ht="12.75">
      <c r="A70" s="228" t="s">
        <v>172</v>
      </c>
      <c r="B70" s="206">
        <v>0.18365110232312737</v>
      </c>
      <c r="C70" s="206">
        <v>0.08020688891171049</v>
      </c>
      <c r="D70" s="206">
        <v>0.30958405357176616</v>
      </c>
      <c r="E70" s="206">
        <v>0.2624291730923391</v>
      </c>
      <c r="F70" s="301">
        <f t="shared" si="88"/>
        <v>0.016483523328992743</v>
      </c>
      <c r="G70" s="206">
        <f t="shared" si="89"/>
        <v>0.2883680070332472</v>
      </c>
      <c r="H70" s="290"/>
      <c r="I70" s="185" t="b">
        <f t="shared" si="7"/>
        <v>1</v>
      </c>
      <c r="J70" s="291">
        <v>0.016483523328992743</v>
      </c>
      <c r="K70" s="291">
        <v>0.2883680070332472</v>
      </c>
      <c r="L70" s="291">
        <v>0.5773452575317788</v>
      </c>
      <c r="M70" s="292" t="s">
        <v>10</v>
      </c>
      <c r="N70" s="112" t="s">
        <v>172</v>
      </c>
      <c r="O70" s="185">
        <v>0</v>
      </c>
      <c r="P70" s="290" t="s">
        <v>10</v>
      </c>
      <c r="Q70" s="291">
        <v>-0.12410120401714</v>
      </c>
      <c r="R70" s="291">
        <v>0.08474108261375109</v>
      </c>
      <c r="S70" s="291">
        <v>0.18365110232312737</v>
      </c>
      <c r="T70" s="291">
        <v>0.06452041420140112</v>
      </c>
      <c r="U70" s="291">
        <v>0.08020688891171049</v>
      </c>
      <c r="V70" s="291">
        <v>0.04720475972438412</v>
      </c>
      <c r="W70" s="291">
        <v>0.30958405357176616</v>
      </c>
      <c r="X70" s="291">
        <v>0.0998943006482399</v>
      </c>
      <c r="Y70" s="291">
        <v>0.03941683292448121</v>
      </c>
      <c r="Z70" s="291">
        <v>0.053029552606990785</v>
      </c>
      <c r="AA70" s="291">
        <v>-0.07574971287352542</v>
      </c>
      <c r="AB70" s="291">
        <v>0.06002659571712608</v>
      </c>
      <c r="AC70" s="291">
        <v>0.2624291730923391</v>
      </c>
      <c r="AD70" s="291">
        <v>0.053769560915482864</v>
      </c>
      <c r="AE70" s="291">
        <f t="shared" si="8"/>
        <v>0.016483523328992743</v>
      </c>
      <c r="AF70" s="291">
        <v>0.07286064346603613</v>
      </c>
      <c r="AG70" s="291">
        <f t="shared" si="9"/>
        <v>-0.2883680070332472</v>
      </c>
      <c r="AH70" s="291">
        <v>0.056632396119158344</v>
      </c>
      <c r="AI70" s="291">
        <v>0.5773452575317788</v>
      </c>
      <c r="AJ70" s="291">
        <v>0.04814570131485708</v>
      </c>
      <c r="AK70" s="291"/>
      <c r="AL70" s="291">
        <f t="shared" si="10"/>
        <v>-0.12590559469134102</v>
      </c>
      <c r="AM70" s="291">
        <f t="shared" si="11"/>
        <v>0.003508230840022597</v>
      </c>
      <c r="AN70" s="291">
        <f t="shared" si="12"/>
        <v>-0.0720891307904949</v>
      </c>
      <c r="AO70" s="291">
        <f t="shared" si="13"/>
        <v>0.003928228816148814</v>
      </c>
      <c r="AP70" s="291">
        <f t="shared" si="14"/>
        <v>0.03304725547420101</v>
      </c>
      <c r="AQ70" s="291">
        <f t="shared" si="15"/>
        <v>0.00443075771096332</v>
      </c>
      <c r="AR70" s="291">
        <f t="shared" si="16"/>
        <v>0.14310273888221392</v>
      </c>
      <c r="AS70" s="291">
        <f t="shared" si="17"/>
        <v>0.0029782603679112166</v>
      </c>
      <c r="AT70" s="291">
        <f t="shared" si="18"/>
        <v>0.15256766796186214</v>
      </c>
      <c r="AU70" s="291">
        <f t="shared" si="19"/>
        <v>0.004064948360598993</v>
      </c>
      <c r="AV70" s="291">
        <f t="shared" si="20"/>
        <v>0.062427293620705</v>
      </c>
      <c r="AW70" s="291">
        <f t="shared" si="21"/>
        <v>0.0034156256561377572</v>
      </c>
      <c r="AX70" s="291">
        <f t="shared" si="22"/>
        <v>0.12989810007981692</v>
      </c>
      <c r="AY70" s="291">
        <f t="shared" si="23"/>
        <v>0.003646707513655568</v>
      </c>
      <c r="AZ70" s="291">
        <f t="shared" si="24"/>
        <v>-0.07566931655273805</v>
      </c>
      <c r="BA70" s="291">
        <f t="shared" si="25"/>
        <v>0.0044945826277636575</v>
      </c>
      <c r="BB70" s="291">
        <f t="shared" si="26"/>
        <v>-0.14897245070492998</v>
      </c>
      <c r="BC70" s="291">
        <f t="shared" si="27"/>
        <v>0.003363277252096071</v>
      </c>
      <c r="BD70" s="291">
        <f t="shared" si="28"/>
        <v>0.26709588845026466</v>
      </c>
      <c r="BE70" s="291">
        <f t="shared" si="29"/>
        <v>0.0027839082276744434</v>
      </c>
      <c r="BF70" s="228" t="s">
        <v>172</v>
      </c>
      <c r="BG70" s="293">
        <f t="shared" si="30"/>
        <v>0</v>
      </c>
      <c r="BH70" s="293">
        <f t="shared" si="31"/>
        <v>0</v>
      </c>
      <c r="BI70" s="293">
        <f t="shared" si="32"/>
        <v>1</v>
      </c>
      <c r="BJ70" s="293">
        <f t="shared" si="33"/>
        <v>0</v>
      </c>
      <c r="BK70" s="293">
        <f t="shared" si="34"/>
        <v>0</v>
      </c>
      <c r="BL70" s="293">
        <f t="shared" si="35"/>
        <v>0</v>
      </c>
      <c r="BM70" s="293">
        <f t="shared" si="36"/>
        <v>0</v>
      </c>
      <c r="BN70" s="293">
        <f t="shared" si="37"/>
        <v>0</v>
      </c>
      <c r="BO70" s="293">
        <f t="shared" si="38"/>
        <v>-1</v>
      </c>
      <c r="BP70" s="293">
        <f t="shared" si="39"/>
        <v>0</v>
      </c>
      <c r="BQ70" s="293">
        <f t="shared" si="40"/>
        <v>-1</v>
      </c>
      <c r="BR70" s="293">
        <f t="shared" si="41"/>
        <v>0</v>
      </c>
      <c r="BS70" s="293">
        <f t="shared" si="42"/>
        <v>1</v>
      </c>
      <c r="BT70" s="293">
        <f t="shared" si="43"/>
        <v>0</v>
      </c>
      <c r="BU70" s="293">
        <f t="shared" si="44"/>
        <v>0</v>
      </c>
      <c r="BV70" s="293">
        <f t="shared" si="45"/>
        <v>0</v>
      </c>
      <c r="BW70" s="312">
        <f t="shared" si="46"/>
        <v>-1</v>
      </c>
      <c r="BX70" s="312">
        <f t="shared" si="47"/>
        <v>0</v>
      </c>
      <c r="BY70" s="293">
        <f t="shared" si="48"/>
        <v>1</v>
      </c>
      <c r="BZ70" s="293" t="e">
        <f t="shared" si="49"/>
        <v>#VALUE!</v>
      </c>
      <c r="CB70" s="293">
        <f t="shared" si="50"/>
        <v>0</v>
      </c>
      <c r="CC70" s="293">
        <f t="shared" si="51"/>
        <v>0</v>
      </c>
      <c r="CD70" s="293">
        <f t="shared" si="52"/>
        <v>1</v>
      </c>
      <c r="CE70" s="293">
        <f t="shared" si="53"/>
        <v>0</v>
      </c>
      <c r="CF70" s="293">
        <f t="shared" si="54"/>
        <v>0</v>
      </c>
      <c r="CG70" s="293">
        <f t="shared" si="55"/>
        <v>0</v>
      </c>
      <c r="CH70" s="293">
        <f t="shared" si="56"/>
        <v>1</v>
      </c>
      <c r="CI70" s="293">
        <f t="shared" si="57"/>
        <v>1</v>
      </c>
      <c r="CJ70" s="293">
        <f t="shared" si="58"/>
        <v>0</v>
      </c>
      <c r="CK70" s="293">
        <f t="shared" si="59"/>
        <v>0</v>
      </c>
      <c r="CL70" s="293">
        <f t="shared" si="60"/>
        <v>0</v>
      </c>
      <c r="CM70" s="293">
        <f t="shared" si="61"/>
        <v>0</v>
      </c>
      <c r="CN70" s="293">
        <f t="shared" si="62"/>
        <v>1</v>
      </c>
      <c r="CO70" s="293">
        <f t="shared" si="63"/>
        <v>1</v>
      </c>
      <c r="CP70" s="293">
        <f t="shared" si="64"/>
        <v>0</v>
      </c>
      <c r="CQ70" s="293">
        <f t="shared" si="65"/>
        <v>0</v>
      </c>
      <c r="CR70" s="293">
        <f t="shared" si="66"/>
        <v>1</v>
      </c>
      <c r="CS70" s="293">
        <f t="shared" si="67"/>
        <v>0</v>
      </c>
      <c r="CT70" s="293">
        <f t="shared" si="68"/>
        <v>1</v>
      </c>
      <c r="CU70" s="293" t="e">
        <f t="shared" si="2"/>
        <v>#DIV/0!</v>
      </c>
      <c r="CW70" s="293">
        <f t="shared" si="69"/>
        <v>0</v>
      </c>
      <c r="CX70" s="293">
        <f t="shared" si="70"/>
        <v>0</v>
      </c>
      <c r="CY70" s="293">
        <f t="shared" si="71"/>
        <v>3</v>
      </c>
      <c r="CZ70" s="293">
        <f t="shared" si="72"/>
        <v>0</v>
      </c>
      <c r="DA70" s="293">
        <f t="shared" si="73"/>
        <v>0</v>
      </c>
      <c r="DB70" s="293">
        <f t="shared" si="74"/>
        <v>0</v>
      </c>
      <c r="DC70" s="293">
        <f t="shared" si="75"/>
        <v>2</v>
      </c>
      <c r="DD70" s="293">
        <f t="shared" si="76"/>
        <v>2</v>
      </c>
      <c r="DE70" s="293">
        <f t="shared" si="77"/>
        <v>0</v>
      </c>
      <c r="DF70" s="293">
        <f t="shared" si="78"/>
        <v>0</v>
      </c>
      <c r="DG70" s="293">
        <f t="shared" si="79"/>
        <v>0</v>
      </c>
      <c r="DH70" s="293">
        <f t="shared" si="80"/>
        <v>0</v>
      </c>
      <c r="DI70" s="293">
        <f t="shared" si="81"/>
        <v>3</v>
      </c>
      <c r="DJ70" s="293">
        <f t="shared" si="82"/>
        <v>2</v>
      </c>
      <c r="DK70" s="293">
        <f t="shared" si="83"/>
        <v>0</v>
      </c>
      <c r="DL70" s="293">
        <f t="shared" si="84"/>
        <v>0</v>
      </c>
      <c r="DM70" s="293">
        <f t="shared" si="85"/>
        <v>6</v>
      </c>
      <c r="DN70" s="293">
        <f t="shared" si="86"/>
        <v>0</v>
      </c>
      <c r="DO70" s="293">
        <f t="shared" si="87"/>
        <v>3</v>
      </c>
      <c r="DP70" s="293" t="e">
        <f t="shared" si="4"/>
        <v>#DIV/0!</v>
      </c>
    </row>
    <row r="71" spans="1:120" s="185" customFormat="1" ht="12.75">
      <c r="A71" s="228" t="s">
        <v>228</v>
      </c>
      <c r="B71" s="206">
        <v>0.09964162745005876</v>
      </c>
      <c r="C71" s="206">
        <v>0.057111312253958685</v>
      </c>
      <c r="D71" s="206">
        <v>0.057111312253958685</v>
      </c>
      <c r="E71" s="206">
        <v>-0.013993615638439823</v>
      </c>
      <c r="F71" s="301">
        <f t="shared" si="88"/>
        <v>0.0018621195311489165</v>
      </c>
      <c r="G71" s="206">
        <f t="shared" si="89"/>
        <v>0.10849011034107045</v>
      </c>
      <c r="H71" s="290"/>
      <c r="I71" s="185" t="b">
        <f t="shared" si="7"/>
        <v>1</v>
      </c>
      <c r="J71" s="291">
        <v>0.0018621195311489165</v>
      </c>
      <c r="K71" s="291">
        <v>0.10849011034107045</v>
      </c>
      <c r="L71" s="291">
        <v>0.1234296008278598</v>
      </c>
      <c r="M71" s="292" t="s">
        <v>66</v>
      </c>
      <c r="N71" s="111" t="s">
        <v>228</v>
      </c>
      <c r="O71" s="185">
        <v>0</v>
      </c>
      <c r="P71" s="290" t="s">
        <v>66</v>
      </c>
      <c r="Q71" s="291">
        <v>-0.2724643165979118</v>
      </c>
      <c r="R71" s="291">
        <v>0.04283743720500714</v>
      </c>
      <c r="S71" s="291">
        <v>0.09964162745005876</v>
      </c>
      <c r="T71" s="291">
        <v>0.07586411824961213</v>
      </c>
      <c r="U71" s="291">
        <v>0.057111312253958685</v>
      </c>
      <c r="V71" s="291">
        <v>0.05031447972627637</v>
      </c>
      <c r="W71" s="291">
        <v>0.057111312253958685</v>
      </c>
      <c r="X71" s="291">
        <v>0.05031447972627637</v>
      </c>
      <c r="Y71" s="291">
        <v>-0.03946603356984601</v>
      </c>
      <c r="Z71" s="291">
        <v>0.06529697024133826</v>
      </c>
      <c r="AA71" s="291">
        <v>-0.21137040992752823</v>
      </c>
      <c r="AB71" s="291">
        <v>0.05336767358123762</v>
      </c>
      <c r="AC71" s="291">
        <v>-0.013993615638439823</v>
      </c>
      <c r="AD71" s="291">
        <v>0.06375052362903012</v>
      </c>
      <c r="AE71" s="291">
        <f t="shared" si="8"/>
        <v>0.0018621195311489165</v>
      </c>
      <c r="AF71" s="291">
        <v>0.0504039998200352</v>
      </c>
      <c r="AG71" s="291">
        <f t="shared" si="9"/>
        <v>-0.10849011034107045</v>
      </c>
      <c r="AH71" s="291">
        <v>0.025433925614044266</v>
      </c>
      <c r="AI71" s="291">
        <v>0.1234296008278598</v>
      </c>
      <c r="AJ71" s="291">
        <v>0.05431082674174778</v>
      </c>
      <c r="AK71" s="291"/>
      <c r="AL71" s="291">
        <f t="shared" si="10"/>
        <v>-0.12590559469134102</v>
      </c>
      <c r="AM71" s="291">
        <f t="shared" si="11"/>
        <v>0.003508230840022597</v>
      </c>
      <c r="AN71" s="291">
        <f t="shared" si="12"/>
        <v>-0.0720891307904949</v>
      </c>
      <c r="AO71" s="291">
        <f t="shared" si="13"/>
        <v>0.003928228816148814</v>
      </c>
      <c r="AP71" s="291">
        <f t="shared" si="14"/>
        <v>0.03304725547420101</v>
      </c>
      <c r="AQ71" s="291">
        <f t="shared" si="15"/>
        <v>0.00443075771096332</v>
      </c>
      <c r="AR71" s="291">
        <f t="shared" si="16"/>
        <v>0.14310273888221392</v>
      </c>
      <c r="AS71" s="291">
        <f t="shared" si="17"/>
        <v>0.0029782603679112166</v>
      </c>
      <c r="AT71" s="291">
        <f t="shared" si="18"/>
        <v>0.15256766796186214</v>
      </c>
      <c r="AU71" s="291">
        <f t="shared" si="19"/>
        <v>0.004064948360598993</v>
      </c>
      <c r="AV71" s="291">
        <f t="shared" si="20"/>
        <v>0.062427293620705</v>
      </c>
      <c r="AW71" s="291">
        <f t="shared" si="21"/>
        <v>0.0034156256561377572</v>
      </c>
      <c r="AX71" s="291">
        <f t="shared" si="22"/>
        <v>0.12989810007981692</v>
      </c>
      <c r="AY71" s="291">
        <f t="shared" si="23"/>
        <v>0.003646707513655568</v>
      </c>
      <c r="AZ71" s="291">
        <f t="shared" si="24"/>
        <v>-0.07566931655273805</v>
      </c>
      <c r="BA71" s="291">
        <f t="shared" si="25"/>
        <v>0.0044945826277636575</v>
      </c>
      <c r="BB71" s="291">
        <f t="shared" si="26"/>
        <v>-0.14897245070492998</v>
      </c>
      <c r="BC71" s="291">
        <f t="shared" si="27"/>
        <v>0.003363277252096071</v>
      </c>
      <c r="BD71" s="291">
        <f t="shared" si="28"/>
        <v>0.26709588845026466</v>
      </c>
      <c r="BE71" s="291">
        <f t="shared" si="29"/>
        <v>0.0027839082276744434</v>
      </c>
      <c r="BF71" s="228" t="s">
        <v>228</v>
      </c>
      <c r="BG71" s="293">
        <f t="shared" si="30"/>
        <v>-1</v>
      </c>
      <c r="BH71" s="293">
        <f t="shared" si="31"/>
        <v>0</v>
      </c>
      <c r="BI71" s="293">
        <f t="shared" si="32"/>
        <v>1</v>
      </c>
      <c r="BJ71" s="293">
        <f t="shared" si="33"/>
        <v>0</v>
      </c>
      <c r="BK71" s="293">
        <f t="shared" si="34"/>
        <v>0</v>
      </c>
      <c r="BL71" s="293">
        <f t="shared" si="35"/>
        <v>0</v>
      </c>
      <c r="BM71" s="293">
        <f t="shared" si="36"/>
        <v>0</v>
      </c>
      <c r="BN71" s="293">
        <f t="shared" si="37"/>
        <v>0</v>
      </c>
      <c r="BO71" s="293">
        <f t="shared" si="38"/>
        <v>-1</v>
      </c>
      <c r="BP71" s="293">
        <f t="shared" si="39"/>
        <v>0</v>
      </c>
      <c r="BQ71" s="293">
        <f t="shared" si="40"/>
        <v>-1</v>
      </c>
      <c r="BR71" s="293">
        <f t="shared" si="41"/>
        <v>0</v>
      </c>
      <c r="BS71" s="293">
        <f t="shared" si="42"/>
        <v>-1</v>
      </c>
      <c r="BT71" s="293">
        <f t="shared" si="43"/>
        <v>0</v>
      </c>
      <c r="BU71" s="293">
        <f t="shared" si="44"/>
        <v>0</v>
      </c>
      <c r="BV71" s="293">
        <f t="shared" si="45"/>
        <v>0</v>
      </c>
      <c r="BW71" s="312">
        <f t="shared" si="46"/>
        <v>0</v>
      </c>
      <c r="BX71" s="312">
        <f t="shared" si="47"/>
        <v>0</v>
      </c>
      <c r="BY71" s="293">
        <f t="shared" si="48"/>
        <v>-1</v>
      </c>
      <c r="BZ71" s="293" t="e">
        <f t="shared" si="49"/>
        <v>#VALUE!</v>
      </c>
      <c r="CB71" s="293">
        <f t="shared" si="50"/>
        <v>1</v>
      </c>
      <c r="CC71" s="293">
        <f t="shared" si="51"/>
        <v>0</v>
      </c>
      <c r="CD71" s="293">
        <f t="shared" si="52"/>
        <v>0</v>
      </c>
      <c r="CE71" s="293">
        <f t="shared" si="53"/>
        <v>0</v>
      </c>
      <c r="CF71" s="293">
        <f t="shared" si="54"/>
        <v>0</v>
      </c>
      <c r="CG71" s="293">
        <f t="shared" si="55"/>
        <v>0</v>
      </c>
      <c r="CH71" s="293">
        <f t="shared" si="56"/>
        <v>0</v>
      </c>
      <c r="CI71" s="293">
        <f t="shared" si="57"/>
        <v>0</v>
      </c>
      <c r="CJ71" s="293">
        <f t="shared" si="58"/>
        <v>0</v>
      </c>
      <c r="CK71" s="293">
        <f t="shared" si="59"/>
        <v>0</v>
      </c>
      <c r="CL71" s="293">
        <f t="shared" si="60"/>
        <v>1</v>
      </c>
      <c r="CM71" s="293">
        <f t="shared" si="61"/>
        <v>1</v>
      </c>
      <c r="CN71" s="293">
        <f t="shared" si="62"/>
        <v>0</v>
      </c>
      <c r="CO71" s="293">
        <f t="shared" si="63"/>
        <v>1</v>
      </c>
      <c r="CP71" s="293">
        <f t="shared" si="64"/>
        <v>0</v>
      </c>
      <c r="CQ71" s="293">
        <f t="shared" si="65"/>
        <v>0</v>
      </c>
      <c r="CR71" s="293">
        <f t="shared" si="66"/>
        <v>1</v>
      </c>
      <c r="CS71" s="293">
        <f t="shared" si="67"/>
        <v>0</v>
      </c>
      <c r="CT71" s="293">
        <f t="shared" si="68"/>
        <v>1</v>
      </c>
      <c r="CU71" s="293" t="e">
        <f t="shared" si="2"/>
        <v>#DIV/0!</v>
      </c>
      <c r="CW71" s="293">
        <f t="shared" si="69"/>
        <v>6</v>
      </c>
      <c r="CX71" s="293">
        <f t="shared" si="70"/>
        <v>0</v>
      </c>
      <c r="CY71" s="293">
        <f t="shared" si="71"/>
        <v>0</v>
      </c>
      <c r="CZ71" s="293">
        <f t="shared" si="72"/>
        <v>0</v>
      </c>
      <c r="DA71" s="293">
        <f t="shared" si="73"/>
        <v>0</v>
      </c>
      <c r="DB71" s="293">
        <f t="shared" si="74"/>
        <v>0</v>
      </c>
      <c r="DC71" s="293">
        <f t="shared" si="75"/>
        <v>0</v>
      </c>
      <c r="DD71" s="293">
        <f t="shared" si="76"/>
        <v>0</v>
      </c>
      <c r="DE71" s="293">
        <f t="shared" si="77"/>
        <v>0</v>
      </c>
      <c r="DF71" s="293">
        <f t="shared" si="78"/>
        <v>0</v>
      </c>
      <c r="DG71" s="293">
        <f t="shared" si="79"/>
        <v>6</v>
      </c>
      <c r="DH71" s="293">
        <f t="shared" si="80"/>
        <v>2</v>
      </c>
      <c r="DI71" s="293">
        <f t="shared" si="81"/>
        <v>0</v>
      </c>
      <c r="DJ71" s="293">
        <f t="shared" si="82"/>
        <v>2</v>
      </c>
      <c r="DK71" s="293">
        <f t="shared" si="83"/>
        <v>0</v>
      </c>
      <c r="DL71" s="293">
        <f t="shared" si="84"/>
        <v>0</v>
      </c>
      <c r="DM71" s="293">
        <f t="shared" si="85"/>
        <v>5</v>
      </c>
      <c r="DN71" s="293">
        <f t="shared" si="86"/>
        <v>0</v>
      </c>
      <c r="DO71" s="293">
        <f t="shared" si="87"/>
        <v>1</v>
      </c>
      <c r="DP71" s="293" t="e">
        <f t="shared" si="4"/>
        <v>#DIV/0!</v>
      </c>
    </row>
    <row r="72" spans="1:120" s="185" customFormat="1" ht="12.75">
      <c r="A72" s="228" t="s">
        <v>227</v>
      </c>
      <c r="B72" s="206">
        <v>0.14292727731801863</v>
      </c>
      <c r="C72" s="206">
        <v>0.1264667727935108</v>
      </c>
      <c r="D72" s="206">
        <v>0.3231994680794752</v>
      </c>
      <c r="E72" s="206">
        <v>0.16121664195090638</v>
      </c>
      <c r="F72" s="301">
        <f t="shared" si="88"/>
        <v>-0.09595948313427706</v>
      </c>
      <c r="G72" s="206">
        <f t="shared" si="89"/>
        <v>-0.13447344868218233</v>
      </c>
      <c r="H72" s="290"/>
      <c r="I72" s="185" t="b">
        <f t="shared" si="7"/>
        <v>1</v>
      </c>
      <c r="J72" s="291">
        <v>-0.09595948313427706</v>
      </c>
      <c r="K72" s="291">
        <v>-0.13447344868218233</v>
      </c>
      <c r="L72" s="291">
        <v>-0.04248476850045327</v>
      </c>
      <c r="M72" s="292" t="s">
        <v>65</v>
      </c>
      <c r="N72" s="111" t="s">
        <v>227</v>
      </c>
      <c r="O72" s="185">
        <v>0</v>
      </c>
      <c r="P72" s="290" t="s">
        <v>65</v>
      </c>
      <c r="Q72" s="291">
        <v>-0.1793450286853952</v>
      </c>
      <c r="R72" s="291">
        <v>0.0635686962795425</v>
      </c>
      <c r="S72" s="291">
        <v>0.14292727731801863</v>
      </c>
      <c r="T72" s="291">
        <v>0.055014601448617445</v>
      </c>
      <c r="U72" s="291">
        <v>0.1264667727935108</v>
      </c>
      <c r="V72" s="291">
        <v>0.08795696133322772</v>
      </c>
      <c r="W72" s="291">
        <v>0.3231994680794752</v>
      </c>
      <c r="X72" s="291">
        <v>0.07418869617293335</v>
      </c>
      <c r="Y72" s="291">
        <v>0.03312908082303509</v>
      </c>
      <c r="Z72" s="291">
        <v>0.08261525166997916</v>
      </c>
      <c r="AA72" s="291">
        <v>-0.10785052240600379</v>
      </c>
      <c r="AB72" s="291">
        <v>0.08344137892354864</v>
      </c>
      <c r="AC72" s="291">
        <v>0.16121664195090638</v>
      </c>
      <c r="AD72" s="291">
        <v>0.07736271223090724</v>
      </c>
      <c r="AE72" s="291">
        <f t="shared" si="8"/>
        <v>-0.09595948313427706</v>
      </c>
      <c r="AF72" s="291">
        <v>0.09402743070044715</v>
      </c>
      <c r="AG72" s="291">
        <f t="shared" si="9"/>
        <v>0.13447344868218233</v>
      </c>
      <c r="AH72" s="291">
        <v>0.052511018152900005</v>
      </c>
      <c r="AI72" s="291">
        <v>-0.04248476850045327</v>
      </c>
      <c r="AJ72" s="291">
        <v>0.04721268205834848</v>
      </c>
      <c r="AK72" s="291"/>
      <c r="AL72" s="291">
        <f t="shared" si="10"/>
        <v>-0.12590559469134102</v>
      </c>
      <c r="AM72" s="291">
        <f t="shared" si="11"/>
        <v>0.003508230840022597</v>
      </c>
      <c r="AN72" s="291">
        <f t="shared" si="12"/>
        <v>-0.0720891307904949</v>
      </c>
      <c r="AO72" s="291">
        <f t="shared" si="13"/>
        <v>0.003928228816148814</v>
      </c>
      <c r="AP72" s="291">
        <f t="shared" si="14"/>
        <v>0.03304725547420101</v>
      </c>
      <c r="AQ72" s="291">
        <f t="shared" si="15"/>
        <v>0.00443075771096332</v>
      </c>
      <c r="AR72" s="291">
        <f t="shared" si="16"/>
        <v>0.14310273888221392</v>
      </c>
      <c r="AS72" s="291">
        <f t="shared" si="17"/>
        <v>0.0029782603679112166</v>
      </c>
      <c r="AT72" s="291">
        <f t="shared" si="18"/>
        <v>0.15256766796186214</v>
      </c>
      <c r="AU72" s="291">
        <f t="shared" si="19"/>
        <v>0.004064948360598993</v>
      </c>
      <c r="AV72" s="291">
        <f t="shared" si="20"/>
        <v>0.062427293620705</v>
      </c>
      <c r="AW72" s="291">
        <f t="shared" si="21"/>
        <v>0.0034156256561377572</v>
      </c>
      <c r="AX72" s="291">
        <f t="shared" si="22"/>
        <v>0.12989810007981692</v>
      </c>
      <c r="AY72" s="291">
        <f t="shared" si="23"/>
        <v>0.003646707513655568</v>
      </c>
      <c r="AZ72" s="291">
        <f t="shared" si="24"/>
        <v>-0.07566931655273805</v>
      </c>
      <c r="BA72" s="291">
        <f t="shared" si="25"/>
        <v>0.0044945826277636575</v>
      </c>
      <c r="BB72" s="291">
        <f t="shared" si="26"/>
        <v>-0.14897245070492998</v>
      </c>
      <c r="BC72" s="291">
        <f t="shared" si="27"/>
        <v>0.003363277252096071</v>
      </c>
      <c r="BD72" s="291">
        <f t="shared" si="28"/>
        <v>0.26709588845026466</v>
      </c>
      <c r="BE72" s="291">
        <f t="shared" si="29"/>
        <v>0.0027839082276744434</v>
      </c>
      <c r="BF72" s="228" t="s">
        <v>227</v>
      </c>
      <c r="BG72" s="293">
        <f t="shared" si="30"/>
        <v>0</v>
      </c>
      <c r="BH72" s="293">
        <f t="shared" si="31"/>
        <v>0</v>
      </c>
      <c r="BI72" s="293">
        <f t="shared" si="32"/>
        <v>1</v>
      </c>
      <c r="BJ72" s="293">
        <f t="shared" si="33"/>
        <v>0</v>
      </c>
      <c r="BK72" s="293">
        <f t="shared" si="34"/>
        <v>0</v>
      </c>
      <c r="BL72" s="293">
        <f t="shared" si="35"/>
        <v>0</v>
      </c>
      <c r="BM72" s="293">
        <f t="shared" si="36"/>
        <v>1</v>
      </c>
      <c r="BN72" s="293">
        <f t="shared" si="37"/>
        <v>0</v>
      </c>
      <c r="BO72" s="293">
        <f t="shared" si="38"/>
        <v>0</v>
      </c>
      <c r="BP72" s="293">
        <f t="shared" si="39"/>
        <v>0</v>
      </c>
      <c r="BQ72" s="293">
        <f t="shared" si="40"/>
        <v>-1</v>
      </c>
      <c r="BR72" s="293">
        <f t="shared" si="41"/>
        <v>0</v>
      </c>
      <c r="BS72" s="293">
        <f t="shared" si="42"/>
        <v>0</v>
      </c>
      <c r="BT72" s="293">
        <f t="shared" si="43"/>
        <v>0</v>
      </c>
      <c r="BU72" s="293">
        <f t="shared" si="44"/>
        <v>0</v>
      </c>
      <c r="BV72" s="293">
        <f t="shared" si="45"/>
        <v>0</v>
      </c>
      <c r="BW72" s="312">
        <f t="shared" si="46"/>
        <v>1</v>
      </c>
      <c r="BX72" s="312">
        <f t="shared" si="47"/>
        <v>0</v>
      </c>
      <c r="BY72" s="293">
        <f t="shared" si="48"/>
        <v>-1</v>
      </c>
      <c r="BZ72" s="293" t="e">
        <f t="shared" si="49"/>
        <v>#VALUE!</v>
      </c>
      <c r="CB72" s="293">
        <f t="shared" si="50"/>
        <v>1</v>
      </c>
      <c r="CC72" s="293">
        <f t="shared" si="51"/>
        <v>0</v>
      </c>
      <c r="CD72" s="293">
        <f t="shared" si="52"/>
        <v>1</v>
      </c>
      <c r="CE72" s="293">
        <f t="shared" si="53"/>
        <v>0</v>
      </c>
      <c r="CF72" s="293">
        <f t="shared" si="54"/>
        <v>0</v>
      </c>
      <c r="CG72" s="293">
        <f t="shared" si="55"/>
        <v>0</v>
      </c>
      <c r="CH72" s="293">
        <f t="shared" si="56"/>
        <v>1</v>
      </c>
      <c r="CI72" s="293">
        <f t="shared" si="57"/>
        <v>1</v>
      </c>
      <c r="CJ72" s="293">
        <f t="shared" si="58"/>
        <v>0</v>
      </c>
      <c r="CK72" s="293">
        <f t="shared" si="59"/>
        <v>0</v>
      </c>
      <c r="CL72" s="293">
        <f t="shared" si="60"/>
        <v>0</v>
      </c>
      <c r="CM72" s="293">
        <f t="shared" si="61"/>
        <v>0</v>
      </c>
      <c r="CN72" s="293">
        <f t="shared" si="62"/>
        <v>1</v>
      </c>
      <c r="CO72" s="293">
        <f t="shared" si="63"/>
        <v>0</v>
      </c>
      <c r="CP72" s="293">
        <f t="shared" si="64"/>
        <v>0</v>
      </c>
      <c r="CQ72" s="293">
        <f t="shared" si="65"/>
        <v>0</v>
      </c>
      <c r="CR72" s="293">
        <f t="shared" si="66"/>
        <v>1</v>
      </c>
      <c r="CS72" s="293">
        <f t="shared" si="67"/>
        <v>0</v>
      </c>
      <c r="CT72" s="293">
        <f t="shared" si="68"/>
        <v>0</v>
      </c>
      <c r="CU72" s="293" t="e">
        <f t="shared" si="2"/>
        <v>#DIV/0!</v>
      </c>
      <c r="CW72" s="293">
        <f t="shared" si="69"/>
        <v>5</v>
      </c>
      <c r="CX72" s="293">
        <f t="shared" si="70"/>
        <v>0</v>
      </c>
      <c r="CY72" s="293">
        <f t="shared" si="71"/>
        <v>3</v>
      </c>
      <c r="CZ72" s="293">
        <f t="shared" si="72"/>
        <v>0</v>
      </c>
      <c r="DA72" s="293">
        <f t="shared" si="73"/>
        <v>0</v>
      </c>
      <c r="DB72" s="293">
        <f t="shared" si="74"/>
        <v>0</v>
      </c>
      <c r="DC72" s="293">
        <f t="shared" si="75"/>
        <v>3</v>
      </c>
      <c r="DD72" s="293">
        <f t="shared" si="76"/>
        <v>2</v>
      </c>
      <c r="DE72" s="293">
        <f t="shared" si="77"/>
        <v>0</v>
      </c>
      <c r="DF72" s="293">
        <f t="shared" si="78"/>
        <v>0</v>
      </c>
      <c r="DG72" s="293">
        <f t="shared" si="79"/>
        <v>0</v>
      </c>
      <c r="DH72" s="293">
        <f t="shared" si="80"/>
        <v>0</v>
      </c>
      <c r="DI72" s="293">
        <f t="shared" si="81"/>
        <v>2</v>
      </c>
      <c r="DJ72" s="293">
        <f t="shared" si="82"/>
        <v>0</v>
      </c>
      <c r="DK72" s="293">
        <f t="shared" si="83"/>
        <v>0</v>
      </c>
      <c r="DL72" s="293">
        <f t="shared" si="84"/>
        <v>0</v>
      </c>
      <c r="DM72" s="293">
        <f t="shared" si="85"/>
        <v>3</v>
      </c>
      <c r="DN72" s="293">
        <f t="shared" si="86"/>
        <v>0</v>
      </c>
      <c r="DO72" s="293">
        <f t="shared" si="87"/>
        <v>0</v>
      </c>
      <c r="DP72" s="293" t="e">
        <f t="shared" si="4"/>
        <v>#DIV/0!</v>
      </c>
    </row>
    <row r="73" spans="1:120" s="185" customFormat="1" ht="12.75">
      <c r="A73" s="228" t="s">
        <v>188</v>
      </c>
      <c r="B73" s="206">
        <v>-0.12605411756684026</v>
      </c>
      <c r="C73" s="206">
        <v>-0.0006086749185786541</v>
      </c>
      <c r="D73" s="206">
        <v>0.21794032654772127</v>
      </c>
      <c r="E73" s="206">
        <v>0.10091220248047546</v>
      </c>
      <c r="F73" s="301">
        <f t="shared" si="88"/>
        <v>-0.17680777322522784</v>
      </c>
      <c r="G73" s="206">
        <f t="shared" si="89"/>
        <v>-0.1373833145405235</v>
      </c>
      <c r="H73" s="290"/>
      <c r="I73" s="185" t="b">
        <f t="shared" si="7"/>
        <v>1</v>
      </c>
      <c r="J73" s="291">
        <v>-0.17680777322522784</v>
      </c>
      <c r="K73" s="291">
        <v>-0.1373833145405235</v>
      </c>
      <c r="L73" s="291">
        <v>0.40447607040867506</v>
      </c>
      <c r="M73" s="292" t="s">
        <v>26</v>
      </c>
      <c r="N73" s="111" t="s">
        <v>188</v>
      </c>
      <c r="O73" s="185">
        <v>0</v>
      </c>
      <c r="P73" s="290" t="s">
        <v>26</v>
      </c>
      <c r="Q73" s="291">
        <v>-0.29065667624925956</v>
      </c>
      <c r="R73" s="291">
        <v>0.009466040621434031</v>
      </c>
      <c r="S73" s="291">
        <v>-0.12605411756684026</v>
      </c>
      <c r="T73" s="291">
        <v>0.02738607183110804</v>
      </c>
      <c r="U73" s="291">
        <v>-0.0006086749185786541</v>
      </c>
      <c r="V73" s="291">
        <v>0.06857624934709221</v>
      </c>
      <c r="W73" s="291">
        <v>0.21794032654772127</v>
      </c>
      <c r="X73" s="291">
        <v>0.0023346805104947706</v>
      </c>
      <c r="Y73" s="291">
        <v>0.522261879272084</v>
      </c>
      <c r="Z73" s="291">
        <v>0.012055122716380914</v>
      </c>
      <c r="AA73" s="291">
        <v>0.1025537149299941</v>
      </c>
      <c r="AB73" s="291">
        <v>0.018300696081160396</v>
      </c>
      <c r="AC73" s="291">
        <v>0.10091220248047546</v>
      </c>
      <c r="AD73" s="291">
        <v>0.006123747035346331</v>
      </c>
      <c r="AE73" s="291">
        <f t="shared" si="8"/>
        <v>-0.17680777322522784</v>
      </c>
      <c r="AF73" s="291">
        <v>0.008113965809796144</v>
      </c>
      <c r="AG73" s="291">
        <f t="shared" si="9"/>
        <v>0.1373833145405235</v>
      </c>
      <c r="AH73" s="291">
        <v>0.012016751426481918</v>
      </c>
      <c r="AI73" s="291">
        <v>0.40447607040867506</v>
      </c>
      <c r="AJ73" s="291">
        <v>0.02778818565393217</v>
      </c>
      <c r="AK73" s="291"/>
      <c r="AL73" s="291">
        <f t="shared" si="10"/>
        <v>-0.12590559469134102</v>
      </c>
      <c r="AM73" s="291">
        <f t="shared" si="11"/>
        <v>0.003508230840022597</v>
      </c>
      <c r="AN73" s="291">
        <f t="shared" si="12"/>
        <v>-0.0720891307904949</v>
      </c>
      <c r="AO73" s="291">
        <f t="shared" si="13"/>
        <v>0.003928228816148814</v>
      </c>
      <c r="AP73" s="291">
        <f t="shared" si="14"/>
        <v>0.03304725547420101</v>
      </c>
      <c r="AQ73" s="291">
        <f t="shared" si="15"/>
        <v>0.00443075771096332</v>
      </c>
      <c r="AR73" s="291">
        <f t="shared" si="16"/>
        <v>0.14310273888221392</v>
      </c>
      <c r="AS73" s="291">
        <f t="shared" si="17"/>
        <v>0.0029782603679112166</v>
      </c>
      <c r="AT73" s="291">
        <f t="shared" si="18"/>
        <v>0.15256766796186214</v>
      </c>
      <c r="AU73" s="291">
        <f t="shared" si="19"/>
        <v>0.004064948360598993</v>
      </c>
      <c r="AV73" s="291">
        <f t="shared" si="20"/>
        <v>0.062427293620705</v>
      </c>
      <c r="AW73" s="291">
        <f t="shared" si="21"/>
        <v>0.0034156256561377572</v>
      </c>
      <c r="AX73" s="291">
        <f t="shared" si="22"/>
        <v>0.12989810007981692</v>
      </c>
      <c r="AY73" s="291">
        <f t="shared" si="23"/>
        <v>0.003646707513655568</v>
      </c>
      <c r="AZ73" s="291">
        <f t="shared" si="24"/>
        <v>-0.07566931655273805</v>
      </c>
      <c r="BA73" s="291">
        <f t="shared" si="25"/>
        <v>0.0044945826277636575</v>
      </c>
      <c r="BB73" s="291">
        <f t="shared" si="26"/>
        <v>-0.14897245070492998</v>
      </c>
      <c r="BC73" s="291">
        <f t="shared" si="27"/>
        <v>0.003363277252096071</v>
      </c>
      <c r="BD73" s="291">
        <f t="shared" si="28"/>
        <v>0.26709588845026466</v>
      </c>
      <c r="BE73" s="291">
        <f t="shared" si="29"/>
        <v>0.0027839082276744434</v>
      </c>
      <c r="BF73" s="228" t="s">
        <v>188</v>
      </c>
      <c r="BG73" s="293">
        <f t="shared" si="30"/>
        <v>-1</v>
      </c>
      <c r="BH73" s="293">
        <f t="shared" si="31"/>
        <v>0</v>
      </c>
      <c r="BI73" s="293">
        <f t="shared" si="32"/>
        <v>0</v>
      </c>
      <c r="BJ73" s="293">
        <f t="shared" si="33"/>
        <v>0</v>
      </c>
      <c r="BK73" s="293">
        <f t="shared" si="34"/>
        <v>0</v>
      </c>
      <c r="BL73" s="293">
        <f t="shared" si="35"/>
        <v>0</v>
      </c>
      <c r="BM73" s="293">
        <f t="shared" si="36"/>
        <v>1</v>
      </c>
      <c r="BN73" s="293">
        <f t="shared" si="37"/>
        <v>0</v>
      </c>
      <c r="BO73" s="293">
        <f t="shared" si="38"/>
        <v>1</v>
      </c>
      <c r="BP73" s="293">
        <f t="shared" si="39"/>
        <v>0</v>
      </c>
      <c r="BQ73" s="293">
        <f t="shared" si="40"/>
        <v>1</v>
      </c>
      <c r="BR73" s="293">
        <f t="shared" si="41"/>
        <v>0</v>
      </c>
      <c r="BS73" s="293">
        <f t="shared" si="42"/>
        <v>-1</v>
      </c>
      <c r="BT73" s="293">
        <f t="shared" si="43"/>
        <v>0</v>
      </c>
      <c r="BU73" s="293">
        <f t="shared" si="44"/>
        <v>-1</v>
      </c>
      <c r="BV73" s="293">
        <f t="shared" si="45"/>
        <v>0</v>
      </c>
      <c r="BW73" s="312">
        <f t="shared" si="46"/>
        <v>1</v>
      </c>
      <c r="BX73" s="312">
        <f t="shared" si="47"/>
        <v>0</v>
      </c>
      <c r="BY73" s="293">
        <f t="shared" si="48"/>
        <v>1</v>
      </c>
      <c r="BZ73" s="293" t="e">
        <f t="shared" si="49"/>
        <v>#VALUE!</v>
      </c>
      <c r="CB73" s="293">
        <f t="shared" si="50"/>
        <v>1</v>
      </c>
      <c r="CC73" s="293">
        <f t="shared" si="51"/>
        <v>0</v>
      </c>
      <c r="CD73" s="293">
        <f t="shared" si="52"/>
        <v>1</v>
      </c>
      <c r="CE73" s="293">
        <f t="shared" si="53"/>
        <v>1</v>
      </c>
      <c r="CF73" s="293">
        <f t="shared" si="54"/>
        <v>0</v>
      </c>
      <c r="CG73" s="293">
        <f t="shared" si="55"/>
        <v>0</v>
      </c>
      <c r="CH73" s="293">
        <f t="shared" si="56"/>
        <v>1</v>
      </c>
      <c r="CI73" s="293">
        <f t="shared" si="57"/>
        <v>0</v>
      </c>
      <c r="CJ73" s="293">
        <f t="shared" si="58"/>
        <v>1</v>
      </c>
      <c r="CK73" s="293">
        <f t="shared" si="59"/>
        <v>0</v>
      </c>
      <c r="CL73" s="293">
        <f t="shared" si="60"/>
        <v>1</v>
      </c>
      <c r="CM73" s="293">
        <f t="shared" si="61"/>
        <v>0</v>
      </c>
      <c r="CN73" s="293">
        <f t="shared" si="62"/>
        <v>1</v>
      </c>
      <c r="CO73" s="293">
        <f t="shared" si="63"/>
        <v>0</v>
      </c>
      <c r="CP73" s="293">
        <f t="shared" si="64"/>
        <v>1</v>
      </c>
      <c r="CQ73" s="293">
        <f t="shared" si="65"/>
        <v>0</v>
      </c>
      <c r="CR73" s="293">
        <f t="shared" si="66"/>
        <v>1</v>
      </c>
      <c r="CS73" s="293">
        <f t="shared" si="67"/>
        <v>0</v>
      </c>
      <c r="CT73" s="293">
        <f t="shared" si="68"/>
        <v>1</v>
      </c>
      <c r="CU73" s="293" t="e">
        <f t="shared" si="2"/>
        <v>#DIV/0!</v>
      </c>
      <c r="CW73" s="293">
        <f t="shared" si="69"/>
        <v>6</v>
      </c>
      <c r="CX73" s="293">
        <f t="shared" si="70"/>
        <v>0</v>
      </c>
      <c r="CY73" s="293">
        <f t="shared" si="71"/>
        <v>5</v>
      </c>
      <c r="CZ73" s="293">
        <f t="shared" si="72"/>
        <v>2</v>
      </c>
      <c r="DA73" s="293">
        <f t="shared" si="73"/>
        <v>0</v>
      </c>
      <c r="DB73" s="293">
        <f t="shared" si="74"/>
        <v>0</v>
      </c>
      <c r="DC73" s="293">
        <f t="shared" si="75"/>
        <v>3</v>
      </c>
      <c r="DD73" s="293">
        <f t="shared" si="76"/>
        <v>0</v>
      </c>
      <c r="DE73" s="293">
        <f t="shared" si="77"/>
        <v>3</v>
      </c>
      <c r="DF73" s="293">
        <f t="shared" si="78"/>
        <v>0</v>
      </c>
      <c r="DG73" s="293">
        <f t="shared" si="79"/>
        <v>3</v>
      </c>
      <c r="DH73" s="293">
        <f t="shared" si="80"/>
        <v>0</v>
      </c>
      <c r="DI73" s="293">
        <f t="shared" si="81"/>
        <v>1</v>
      </c>
      <c r="DJ73" s="293">
        <f t="shared" si="82"/>
        <v>0</v>
      </c>
      <c r="DK73" s="293">
        <f t="shared" si="83"/>
        <v>6</v>
      </c>
      <c r="DL73" s="293">
        <f t="shared" si="84"/>
        <v>0</v>
      </c>
      <c r="DM73" s="293">
        <f t="shared" si="85"/>
        <v>3</v>
      </c>
      <c r="DN73" s="293">
        <f t="shared" si="86"/>
        <v>0</v>
      </c>
      <c r="DO73" s="293">
        <f t="shared" si="87"/>
        <v>3</v>
      </c>
      <c r="DP73" s="293" t="e">
        <f t="shared" si="4"/>
        <v>#DIV/0!</v>
      </c>
    </row>
    <row r="74" spans="1:120" s="185" customFormat="1" ht="12.75">
      <c r="A74" s="228" t="s">
        <v>204</v>
      </c>
      <c r="B74" s="206">
        <v>0.11607400902095971</v>
      </c>
      <c r="C74" s="206">
        <v>0.3438180241546993</v>
      </c>
      <c r="D74" s="206">
        <v>0.2897794811482708</v>
      </c>
      <c r="E74" s="206">
        <v>0.18630387617188826</v>
      </c>
      <c r="F74" s="301">
        <f t="shared" si="88"/>
        <v>-0.03592591901837811</v>
      </c>
      <c r="G74" s="206">
        <f t="shared" si="89"/>
        <v>-0.07347872922307776</v>
      </c>
      <c r="H74" s="290"/>
      <c r="I74" s="185" t="b">
        <f>M74=P74</f>
        <v>1</v>
      </c>
      <c r="J74" s="291">
        <v>-0.03592591901837811</v>
      </c>
      <c r="K74" s="291">
        <v>-0.07347872922307776</v>
      </c>
      <c r="L74" s="291">
        <v>0.051731688011008255</v>
      </c>
      <c r="M74" s="292" t="s">
        <v>42</v>
      </c>
      <c r="N74" s="112" t="s">
        <v>204</v>
      </c>
      <c r="O74" s="185">
        <v>0</v>
      </c>
      <c r="P74" s="290" t="s">
        <v>42</v>
      </c>
      <c r="Q74" s="291">
        <v>-0.1716517255512503</v>
      </c>
      <c r="R74" s="291">
        <v>0.10547372257518836</v>
      </c>
      <c r="S74" s="291">
        <v>0.11607400902095971</v>
      </c>
      <c r="T74" s="291">
        <v>0.07092228788801747</v>
      </c>
      <c r="U74" s="291">
        <v>0.3438180241546993</v>
      </c>
      <c r="V74" s="291">
        <v>0.04574735288857213</v>
      </c>
      <c r="W74" s="291">
        <v>0.2897794811482708</v>
      </c>
      <c r="X74" s="291">
        <v>0.09908500973772637</v>
      </c>
      <c r="Y74" s="291">
        <v>-0.19037609756988688</v>
      </c>
      <c r="Z74" s="291">
        <v>0.07268048503730819</v>
      </c>
      <c r="AA74" s="291">
        <v>-0.011189524062269729</v>
      </c>
      <c r="AB74" s="291">
        <v>0.08411287175568517</v>
      </c>
      <c r="AC74" s="291">
        <v>0.18630387617188826</v>
      </c>
      <c r="AD74" s="291">
        <v>0.07999519438934771</v>
      </c>
      <c r="AE74" s="291">
        <f t="shared" si="8"/>
        <v>-0.03592591901837811</v>
      </c>
      <c r="AF74" s="291">
        <v>0.10740209309047424</v>
      </c>
      <c r="AG74" s="291">
        <f t="shared" si="9"/>
        <v>0.07347872922307776</v>
      </c>
      <c r="AH74" s="291">
        <v>0.06418943587145506</v>
      </c>
      <c r="AI74" s="291">
        <v>0.051731688011008255</v>
      </c>
      <c r="AJ74" s="291">
        <v>0.06946470285521758</v>
      </c>
      <c r="AK74" s="291"/>
      <c r="AL74" s="291">
        <f t="shared" si="10"/>
        <v>-0.12590559469134102</v>
      </c>
      <c r="AM74" s="291">
        <f t="shared" si="11"/>
        <v>0.003508230840022597</v>
      </c>
      <c r="AN74" s="291">
        <f t="shared" si="12"/>
        <v>-0.0720891307904949</v>
      </c>
      <c r="AO74" s="291">
        <f t="shared" si="13"/>
        <v>0.003928228816148814</v>
      </c>
      <c r="AP74" s="291">
        <f t="shared" si="14"/>
        <v>0.03304725547420101</v>
      </c>
      <c r="AQ74" s="291">
        <f t="shared" si="15"/>
        <v>0.00443075771096332</v>
      </c>
      <c r="AR74" s="291">
        <f t="shared" si="16"/>
        <v>0.14310273888221392</v>
      </c>
      <c r="AS74" s="291">
        <f t="shared" si="17"/>
        <v>0.0029782603679112166</v>
      </c>
      <c r="AT74" s="291">
        <f t="shared" si="18"/>
        <v>0.15256766796186214</v>
      </c>
      <c r="AU74" s="291">
        <f t="shared" si="19"/>
        <v>0.004064948360598993</v>
      </c>
      <c r="AV74" s="291">
        <f t="shared" si="20"/>
        <v>0.062427293620705</v>
      </c>
      <c r="AW74" s="291">
        <f t="shared" si="21"/>
        <v>0.0034156256561377572</v>
      </c>
      <c r="AX74" s="291">
        <f t="shared" si="22"/>
        <v>0.12989810007981692</v>
      </c>
      <c r="AY74" s="291">
        <f t="shared" si="23"/>
        <v>0.003646707513655568</v>
      </c>
      <c r="AZ74" s="291">
        <f t="shared" si="24"/>
        <v>-0.07566931655273805</v>
      </c>
      <c r="BA74" s="291">
        <f t="shared" si="25"/>
        <v>0.0044945826277636575</v>
      </c>
      <c r="BB74" s="291">
        <f t="shared" si="26"/>
        <v>-0.14897245070492998</v>
      </c>
      <c r="BC74" s="291">
        <f t="shared" si="27"/>
        <v>0.003363277252096071</v>
      </c>
      <c r="BD74" s="291">
        <f t="shared" si="28"/>
        <v>0.26709588845026466</v>
      </c>
      <c r="BE74" s="291">
        <f t="shared" si="29"/>
        <v>0.0027839082276744434</v>
      </c>
      <c r="BF74" s="228" t="s">
        <v>204</v>
      </c>
      <c r="BG74" s="293">
        <f t="shared" si="30"/>
        <v>0</v>
      </c>
      <c r="BH74" s="293">
        <f t="shared" si="31"/>
        <v>0</v>
      </c>
      <c r="BI74" s="293">
        <f t="shared" si="32"/>
        <v>1</v>
      </c>
      <c r="BJ74" s="293">
        <f t="shared" si="33"/>
        <v>0</v>
      </c>
      <c r="BK74" s="293">
        <f t="shared" si="34"/>
        <v>1</v>
      </c>
      <c r="BL74" s="293">
        <f t="shared" si="35"/>
        <v>0</v>
      </c>
      <c r="BM74" s="293">
        <f t="shared" si="36"/>
        <v>0</v>
      </c>
      <c r="BN74" s="293">
        <f t="shared" si="37"/>
        <v>0</v>
      </c>
      <c r="BO74" s="293">
        <f t="shared" si="38"/>
        <v>-1</v>
      </c>
      <c r="BP74" s="293">
        <f t="shared" si="39"/>
        <v>0</v>
      </c>
      <c r="BQ74" s="293">
        <f t="shared" si="40"/>
        <v>0</v>
      </c>
      <c r="BR74" s="293">
        <f t="shared" si="41"/>
        <v>0</v>
      </c>
      <c r="BS74" s="293">
        <f t="shared" si="42"/>
        <v>0</v>
      </c>
      <c r="BT74" s="293">
        <f t="shared" si="43"/>
        <v>0</v>
      </c>
      <c r="BU74" s="293">
        <f t="shared" si="44"/>
        <v>0</v>
      </c>
      <c r="BV74" s="293">
        <f t="shared" si="45"/>
        <v>0</v>
      </c>
      <c r="BW74" s="312">
        <f t="shared" si="46"/>
        <v>1</v>
      </c>
      <c r="BX74" s="312">
        <f t="shared" si="47"/>
        <v>0</v>
      </c>
      <c r="BY74" s="293">
        <f t="shared" si="48"/>
        <v>-1</v>
      </c>
      <c r="BZ74" s="293" t="e">
        <f>IF((AJ74-BE74)/SQRT(AK74*AK74+BF74*BF74)&gt;1.96,1,IF((AJ74-BE74)/SQRT(AK74*AK74+BF74*BF74)&lt;-1.96,-1,0))</f>
        <v>#VALUE!</v>
      </c>
      <c r="CB74" s="293">
        <f t="shared" si="50"/>
        <v>0</v>
      </c>
      <c r="CC74" s="293">
        <f t="shared" si="51"/>
        <v>0</v>
      </c>
      <c r="CD74" s="293">
        <f t="shared" si="52"/>
        <v>0</v>
      </c>
      <c r="CE74" s="293">
        <f t="shared" si="53"/>
        <v>0</v>
      </c>
      <c r="CF74" s="293">
        <f t="shared" si="54"/>
        <v>1</v>
      </c>
      <c r="CG74" s="293">
        <f t="shared" si="55"/>
        <v>0</v>
      </c>
      <c r="CH74" s="293">
        <f t="shared" si="56"/>
        <v>1</v>
      </c>
      <c r="CI74" s="293">
        <f t="shared" si="57"/>
        <v>0</v>
      </c>
      <c r="CJ74" s="293">
        <f t="shared" si="58"/>
        <v>1</v>
      </c>
      <c r="CK74" s="293">
        <f t="shared" si="59"/>
        <v>1</v>
      </c>
      <c r="CL74" s="293">
        <f t="shared" si="60"/>
        <v>0</v>
      </c>
      <c r="CM74" s="293">
        <f t="shared" si="61"/>
        <v>0</v>
      </c>
      <c r="CN74" s="293">
        <f t="shared" si="62"/>
        <v>1</v>
      </c>
      <c r="CO74" s="293">
        <f t="shared" si="63"/>
        <v>1</v>
      </c>
      <c r="CP74" s="293">
        <f t="shared" si="64"/>
        <v>0</v>
      </c>
      <c r="CQ74" s="293">
        <f t="shared" si="65"/>
        <v>0</v>
      </c>
      <c r="CR74" s="293">
        <f t="shared" si="66"/>
        <v>0</v>
      </c>
      <c r="CS74" s="293">
        <f t="shared" si="67"/>
        <v>0</v>
      </c>
      <c r="CT74" s="293">
        <f t="shared" si="68"/>
        <v>0</v>
      </c>
      <c r="CU74" s="293" t="e">
        <f>IF(ABS(AJ74/AK74)&gt;1.96,1,0)</f>
        <v>#DIV/0!</v>
      </c>
      <c r="CW74" s="293">
        <f t="shared" si="69"/>
        <v>0</v>
      </c>
      <c r="CX74" s="293">
        <f t="shared" si="70"/>
        <v>0</v>
      </c>
      <c r="CY74" s="293">
        <f t="shared" si="71"/>
        <v>0</v>
      </c>
      <c r="CZ74" s="293">
        <f t="shared" si="72"/>
        <v>0</v>
      </c>
      <c r="DA74" s="293">
        <f t="shared" si="73"/>
        <v>3</v>
      </c>
      <c r="DB74" s="293">
        <f t="shared" si="74"/>
        <v>0</v>
      </c>
      <c r="DC74" s="293">
        <f t="shared" si="75"/>
        <v>2</v>
      </c>
      <c r="DD74" s="293">
        <f t="shared" si="76"/>
        <v>0</v>
      </c>
      <c r="DE74" s="293">
        <f t="shared" si="77"/>
        <v>6</v>
      </c>
      <c r="DF74" s="293">
        <f t="shared" si="78"/>
        <v>2</v>
      </c>
      <c r="DG74" s="293">
        <f t="shared" si="79"/>
        <v>0</v>
      </c>
      <c r="DH74" s="293">
        <f t="shared" si="80"/>
        <v>0</v>
      </c>
      <c r="DI74" s="293">
        <f t="shared" si="81"/>
        <v>2</v>
      </c>
      <c r="DJ74" s="293">
        <f t="shared" si="82"/>
        <v>2</v>
      </c>
      <c r="DK74" s="293">
        <f t="shared" si="83"/>
        <v>0</v>
      </c>
      <c r="DL74" s="293">
        <f t="shared" si="84"/>
        <v>0</v>
      </c>
      <c r="DM74" s="293">
        <f t="shared" si="85"/>
        <v>0</v>
      </c>
      <c r="DN74" s="293">
        <f t="shared" si="86"/>
        <v>0</v>
      </c>
      <c r="DO74" s="293">
        <f t="shared" si="87"/>
        <v>0</v>
      </c>
      <c r="DP74" s="293" t="e">
        <f>IF(AJ74&gt;0,IF(CU74=0,0,IF(BZ74&gt;0,3,IF(BZ74&lt;0,1,2))),IF(CU74=0,0,IF(BZ74&gt;0,4,IF(BZ74&lt;0,6,5))))</f>
        <v>#DIV/0!</v>
      </c>
    </row>
    <row r="75" spans="1:120" s="185" customFormat="1" ht="12.75">
      <c r="A75" s="228" t="s">
        <v>170</v>
      </c>
      <c r="B75" s="206">
        <v>0.07063699731434257</v>
      </c>
      <c r="C75" s="206">
        <v>0.06102989795132847</v>
      </c>
      <c r="D75" s="206">
        <v>0.1564656168944814</v>
      </c>
      <c r="E75" s="206">
        <v>0.3943498581820395</v>
      </c>
      <c r="F75" s="301">
        <f t="shared" si="88"/>
        <v>0.00039331588748134626</v>
      </c>
      <c r="G75" s="206">
        <f t="shared" si="89"/>
        <v>-0.020676491293927644</v>
      </c>
      <c r="H75" s="290"/>
      <c r="I75" s="185" t="b">
        <f t="shared" si="7"/>
        <v>1</v>
      </c>
      <c r="J75" s="291">
        <v>0.00039331588748134626</v>
      </c>
      <c r="K75" s="291">
        <v>-0.020676491293927644</v>
      </c>
      <c r="L75" s="291">
        <v>0.6859689514286266</v>
      </c>
      <c r="M75" s="292" t="s">
        <v>8</v>
      </c>
      <c r="N75" s="112" t="s">
        <v>170</v>
      </c>
      <c r="O75" s="185">
        <v>0</v>
      </c>
      <c r="P75" s="290" t="s">
        <v>8</v>
      </c>
      <c r="Q75" s="291">
        <v>-0.08229642803897902</v>
      </c>
      <c r="R75" s="291">
        <v>0.09537083165972891</v>
      </c>
      <c r="S75" s="291">
        <v>0.07063699731434257</v>
      </c>
      <c r="T75" s="291">
        <v>0.05342833775442329</v>
      </c>
      <c r="U75" s="291">
        <v>0.06102989795132847</v>
      </c>
      <c r="V75" s="291">
        <v>0.046174796566479846</v>
      </c>
      <c r="W75" s="291">
        <v>0.1564656168944814</v>
      </c>
      <c r="X75" s="291">
        <v>0.051416732878953875</v>
      </c>
      <c r="Y75" s="291">
        <v>0.0744837696185945</v>
      </c>
      <c r="Z75" s="291">
        <v>0.07366681270101666</v>
      </c>
      <c r="AA75" s="291">
        <v>-0.03486043542440953</v>
      </c>
      <c r="AB75" s="291">
        <v>0.0777323044935171</v>
      </c>
      <c r="AC75" s="291">
        <v>0.3943498581820395</v>
      </c>
      <c r="AD75" s="291">
        <v>0.061517221697953366</v>
      </c>
      <c r="AE75" s="291">
        <f t="shared" si="8"/>
        <v>0.00039331588748134626</v>
      </c>
      <c r="AF75" s="291">
        <v>0.07487133433134935</v>
      </c>
      <c r="AG75" s="291">
        <f t="shared" si="9"/>
        <v>0.020676491293927644</v>
      </c>
      <c r="AH75" s="291">
        <v>0.05422877325495122</v>
      </c>
      <c r="AI75" s="291">
        <v>0.6859689514286266</v>
      </c>
      <c r="AJ75" s="291">
        <v>0.03215959651915421</v>
      </c>
      <c r="AK75" s="291"/>
      <c r="AL75" s="291">
        <f t="shared" si="10"/>
        <v>-0.12590559469134102</v>
      </c>
      <c r="AM75" s="291">
        <f t="shared" si="11"/>
        <v>0.003508230840022597</v>
      </c>
      <c r="AN75" s="291">
        <f t="shared" si="12"/>
        <v>-0.0720891307904949</v>
      </c>
      <c r="AO75" s="291">
        <f t="shared" si="13"/>
        <v>0.003928228816148814</v>
      </c>
      <c r="AP75" s="291">
        <f t="shared" si="14"/>
        <v>0.03304725547420101</v>
      </c>
      <c r="AQ75" s="291">
        <f t="shared" si="15"/>
        <v>0.00443075771096332</v>
      </c>
      <c r="AR75" s="291">
        <f t="shared" si="16"/>
        <v>0.14310273888221392</v>
      </c>
      <c r="AS75" s="291">
        <f t="shared" si="17"/>
        <v>0.0029782603679112166</v>
      </c>
      <c r="AT75" s="291">
        <f t="shared" si="18"/>
        <v>0.15256766796186214</v>
      </c>
      <c r="AU75" s="291">
        <f t="shared" si="19"/>
        <v>0.004064948360598993</v>
      </c>
      <c r="AV75" s="291">
        <f t="shared" si="20"/>
        <v>0.062427293620705</v>
      </c>
      <c r="AW75" s="291">
        <f t="shared" si="21"/>
        <v>0.0034156256561377572</v>
      </c>
      <c r="AX75" s="291">
        <f t="shared" si="22"/>
        <v>0.12989810007981692</v>
      </c>
      <c r="AY75" s="291">
        <f t="shared" si="23"/>
        <v>0.003646707513655568</v>
      </c>
      <c r="AZ75" s="291">
        <f t="shared" si="24"/>
        <v>-0.07566931655273805</v>
      </c>
      <c r="BA75" s="291">
        <f t="shared" si="25"/>
        <v>0.0044945826277636575</v>
      </c>
      <c r="BB75" s="291">
        <f t="shared" si="26"/>
        <v>-0.14897245070492998</v>
      </c>
      <c r="BC75" s="291">
        <f t="shared" si="27"/>
        <v>0.003363277252096071</v>
      </c>
      <c r="BD75" s="291">
        <f t="shared" si="28"/>
        <v>0.26709588845026466</v>
      </c>
      <c r="BE75" s="291">
        <f t="shared" si="29"/>
        <v>0.0027839082276744434</v>
      </c>
      <c r="BF75" s="228" t="s">
        <v>170</v>
      </c>
      <c r="BG75" s="293">
        <f t="shared" si="30"/>
        <v>0</v>
      </c>
      <c r="BH75" s="293">
        <f t="shared" si="31"/>
        <v>0</v>
      </c>
      <c r="BI75" s="293">
        <f t="shared" si="32"/>
        <v>1</v>
      </c>
      <c r="BJ75" s="293">
        <f t="shared" si="33"/>
        <v>0</v>
      </c>
      <c r="BK75" s="293">
        <f t="shared" si="34"/>
        <v>0</v>
      </c>
      <c r="BL75" s="293">
        <f t="shared" si="35"/>
        <v>0</v>
      </c>
      <c r="BM75" s="293">
        <f t="shared" si="36"/>
        <v>0</v>
      </c>
      <c r="BN75" s="293">
        <f t="shared" si="37"/>
        <v>0</v>
      </c>
      <c r="BO75" s="293">
        <f t="shared" si="38"/>
        <v>0</v>
      </c>
      <c r="BP75" s="293">
        <f t="shared" si="39"/>
        <v>0</v>
      </c>
      <c r="BQ75" s="293">
        <f t="shared" si="40"/>
        <v>0</v>
      </c>
      <c r="BR75" s="293">
        <f t="shared" si="41"/>
        <v>0</v>
      </c>
      <c r="BS75" s="293">
        <f t="shared" si="42"/>
        <v>1</v>
      </c>
      <c r="BT75" s="293">
        <f t="shared" si="43"/>
        <v>0</v>
      </c>
      <c r="BU75" s="293">
        <f t="shared" si="44"/>
        <v>0</v>
      </c>
      <c r="BV75" s="293">
        <f t="shared" si="45"/>
        <v>0</v>
      </c>
      <c r="BW75" s="312">
        <f t="shared" si="46"/>
        <v>1</v>
      </c>
      <c r="BX75" s="312">
        <f t="shared" si="47"/>
        <v>0</v>
      </c>
      <c r="BY75" s="293">
        <f t="shared" si="48"/>
        <v>1</v>
      </c>
      <c r="BZ75" s="293" t="e">
        <f t="shared" si="49"/>
        <v>#VALUE!</v>
      </c>
      <c r="CB75" s="293">
        <f t="shared" si="50"/>
        <v>0</v>
      </c>
      <c r="CC75" s="293">
        <f t="shared" si="51"/>
        <v>0</v>
      </c>
      <c r="CD75" s="293">
        <f t="shared" si="52"/>
        <v>0</v>
      </c>
      <c r="CE75" s="293">
        <f t="shared" si="53"/>
        <v>0</v>
      </c>
      <c r="CF75" s="293">
        <f t="shared" si="54"/>
        <v>0</v>
      </c>
      <c r="CG75" s="293">
        <f t="shared" si="55"/>
        <v>0</v>
      </c>
      <c r="CH75" s="293">
        <f t="shared" si="56"/>
        <v>1</v>
      </c>
      <c r="CI75" s="293">
        <f t="shared" si="57"/>
        <v>0</v>
      </c>
      <c r="CJ75" s="293">
        <f t="shared" si="58"/>
        <v>0</v>
      </c>
      <c r="CK75" s="293">
        <f t="shared" si="59"/>
        <v>1</v>
      </c>
      <c r="CL75" s="293">
        <f t="shared" si="60"/>
        <v>0</v>
      </c>
      <c r="CM75" s="293">
        <f t="shared" si="61"/>
        <v>0</v>
      </c>
      <c r="CN75" s="293">
        <f t="shared" si="62"/>
        <v>1</v>
      </c>
      <c r="CO75" s="293">
        <f t="shared" si="63"/>
        <v>1</v>
      </c>
      <c r="CP75" s="293">
        <f t="shared" si="64"/>
        <v>0</v>
      </c>
      <c r="CQ75" s="293">
        <f t="shared" si="65"/>
        <v>1</v>
      </c>
      <c r="CR75" s="293">
        <f t="shared" si="66"/>
        <v>0</v>
      </c>
      <c r="CS75" s="293">
        <f t="shared" si="67"/>
        <v>0</v>
      </c>
      <c r="CT75" s="293">
        <f t="shared" si="68"/>
        <v>1</v>
      </c>
      <c r="CU75" s="293" t="e">
        <f t="shared" si="2"/>
        <v>#DIV/0!</v>
      </c>
      <c r="CW75" s="293">
        <f t="shared" si="69"/>
        <v>0</v>
      </c>
      <c r="CX75" s="293">
        <f t="shared" si="70"/>
        <v>0</v>
      </c>
      <c r="CY75" s="293">
        <f t="shared" si="71"/>
        <v>0</v>
      </c>
      <c r="CZ75" s="293">
        <f t="shared" si="72"/>
        <v>0</v>
      </c>
      <c r="DA75" s="293">
        <f t="shared" si="73"/>
        <v>0</v>
      </c>
      <c r="DB75" s="293">
        <f t="shared" si="74"/>
        <v>0</v>
      </c>
      <c r="DC75" s="293">
        <f t="shared" si="75"/>
        <v>2</v>
      </c>
      <c r="DD75" s="293">
        <f t="shared" si="76"/>
        <v>0</v>
      </c>
      <c r="DE75" s="293">
        <f t="shared" si="77"/>
        <v>0</v>
      </c>
      <c r="DF75" s="293">
        <f t="shared" si="78"/>
        <v>2</v>
      </c>
      <c r="DG75" s="293">
        <f t="shared" si="79"/>
        <v>0</v>
      </c>
      <c r="DH75" s="293">
        <f t="shared" si="80"/>
        <v>0</v>
      </c>
      <c r="DI75" s="293">
        <f t="shared" si="81"/>
        <v>3</v>
      </c>
      <c r="DJ75" s="293">
        <f t="shared" si="82"/>
        <v>2</v>
      </c>
      <c r="DK75" s="293">
        <f t="shared" si="83"/>
        <v>0</v>
      </c>
      <c r="DL75" s="293">
        <f t="shared" si="84"/>
        <v>2</v>
      </c>
      <c r="DM75" s="293">
        <f t="shared" si="85"/>
        <v>0</v>
      </c>
      <c r="DN75" s="293">
        <f t="shared" si="86"/>
        <v>0</v>
      </c>
      <c r="DO75" s="293">
        <f t="shared" si="87"/>
        <v>3</v>
      </c>
      <c r="DP75" s="293" t="e">
        <f t="shared" si="4"/>
        <v>#DIV/0!</v>
      </c>
    </row>
    <row r="76" spans="1:120" s="185" customFormat="1" ht="12.75">
      <c r="A76" s="228" t="s">
        <v>230</v>
      </c>
      <c r="B76" s="206">
        <v>-0.19343778819518861</v>
      </c>
      <c r="C76" s="206">
        <v>0.08953641663327169</v>
      </c>
      <c r="D76" s="206">
        <v>0.5615895660521895</v>
      </c>
      <c r="E76" s="206">
        <v>0.11921344355548832</v>
      </c>
      <c r="F76" s="301">
        <f t="shared" si="88"/>
        <v>0.07599857703284565</v>
      </c>
      <c r="G76" s="206">
        <f t="shared" si="89"/>
        <v>0.3811994204789148</v>
      </c>
      <c r="H76" s="290"/>
      <c r="I76" s="185" t="b">
        <f t="shared" si="7"/>
        <v>1</v>
      </c>
      <c r="J76" s="291">
        <v>0.07599857703284565</v>
      </c>
      <c r="K76" s="291">
        <v>0.3811994204789148</v>
      </c>
      <c r="L76" s="291">
        <v>0.1795571624780095</v>
      </c>
      <c r="M76" s="292" t="s">
        <v>68</v>
      </c>
      <c r="N76" s="112" t="s">
        <v>230</v>
      </c>
      <c r="O76" s="185">
        <v>0</v>
      </c>
      <c r="P76" s="290" t="s">
        <v>68</v>
      </c>
      <c r="Q76" s="291">
        <v>-0.2205368310421906</v>
      </c>
      <c r="R76" s="291">
        <v>0.005341952654725778</v>
      </c>
      <c r="S76" s="291">
        <v>-0.19343778819518861</v>
      </c>
      <c r="T76" s="291">
        <v>0.008600874440274143</v>
      </c>
      <c r="U76" s="291">
        <v>0.08953641663327169</v>
      </c>
      <c r="V76" s="291">
        <v>0.006186564395312726</v>
      </c>
      <c r="W76" s="291">
        <v>0.5615895660521895</v>
      </c>
      <c r="X76" s="291">
        <v>0.004480345796039087</v>
      </c>
      <c r="Y76" s="291">
        <v>0.17164103377966963</v>
      </c>
      <c r="Z76" s="291">
        <v>0.003406276480734386</v>
      </c>
      <c r="AA76" s="291">
        <v>0.18069718419502384</v>
      </c>
      <c r="AB76" s="291">
        <v>0.005319856901176039</v>
      </c>
      <c r="AC76" s="291">
        <v>0.11921344355548832</v>
      </c>
      <c r="AD76" s="291">
        <v>0.005485524246974258</v>
      </c>
      <c r="AE76" s="291">
        <f t="shared" si="8"/>
        <v>0.07599857703284565</v>
      </c>
      <c r="AF76" s="291">
        <v>0.006960479326269992</v>
      </c>
      <c r="AG76" s="291">
        <f t="shared" si="9"/>
        <v>-0.3811994204789148</v>
      </c>
      <c r="AH76" s="291">
        <v>0.0037159895057537755</v>
      </c>
      <c r="AI76" s="291">
        <v>0.1795571624780095</v>
      </c>
      <c r="AJ76" s="291">
        <v>0.005724647820659402</v>
      </c>
      <c r="AK76" s="291"/>
      <c r="AL76" s="291">
        <f t="shared" si="10"/>
        <v>-0.12590559469134102</v>
      </c>
      <c r="AM76" s="291">
        <f t="shared" si="11"/>
        <v>0.003508230840022597</v>
      </c>
      <c r="AN76" s="291">
        <f t="shared" si="12"/>
        <v>-0.0720891307904949</v>
      </c>
      <c r="AO76" s="291">
        <f t="shared" si="13"/>
        <v>0.003928228816148814</v>
      </c>
      <c r="AP76" s="291">
        <f t="shared" si="14"/>
        <v>0.03304725547420101</v>
      </c>
      <c r="AQ76" s="291">
        <f t="shared" si="15"/>
        <v>0.00443075771096332</v>
      </c>
      <c r="AR76" s="291">
        <f t="shared" si="16"/>
        <v>0.14310273888221392</v>
      </c>
      <c r="AS76" s="291">
        <f t="shared" si="17"/>
        <v>0.0029782603679112166</v>
      </c>
      <c r="AT76" s="291">
        <f t="shared" si="18"/>
        <v>0.15256766796186214</v>
      </c>
      <c r="AU76" s="291">
        <f t="shared" si="19"/>
        <v>0.004064948360598993</v>
      </c>
      <c r="AV76" s="291">
        <f t="shared" si="20"/>
        <v>0.062427293620705</v>
      </c>
      <c r="AW76" s="291">
        <f t="shared" si="21"/>
        <v>0.0034156256561377572</v>
      </c>
      <c r="AX76" s="291">
        <f t="shared" si="22"/>
        <v>0.12989810007981692</v>
      </c>
      <c r="AY76" s="291">
        <f t="shared" si="23"/>
        <v>0.003646707513655568</v>
      </c>
      <c r="AZ76" s="291">
        <f t="shared" si="24"/>
        <v>-0.07566931655273805</v>
      </c>
      <c r="BA76" s="291">
        <f t="shared" si="25"/>
        <v>0.0044945826277636575</v>
      </c>
      <c r="BB76" s="291">
        <f t="shared" si="26"/>
        <v>-0.14897245070492998</v>
      </c>
      <c r="BC76" s="291">
        <f t="shared" si="27"/>
        <v>0.003363277252096071</v>
      </c>
      <c r="BD76" s="291">
        <f t="shared" si="28"/>
        <v>0.26709588845026466</v>
      </c>
      <c r="BE76" s="291">
        <f t="shared" si="29"/>
        <v>0.0027839082276744434</v>
      </c>
      <c r="BF76" s="228" t="s">
        <v>230</v>
      </c>
      <c r="BG76" s="293">
        <f t="shared" si="30"/>
        <v>-1</v>
      </c>
      <c r="BH76" s="293">
        <f t="shared" si="31"/>
        <v>0</v>
      </c>
      <c r="BI76" s="293">
        <f t="shared" si="32"/>
        <v>-1</v>
      </c>
      <c r="BJ76" s="293">
        <f t="shared" si="33"/>
        <v>0</v>
      </c>
      <c r="BK76" s="293">
        <f t="shared" si="34"/>
        <v>1</v>
      </c>
      <c r="BL76" s="293">
        <f t="shared" si="35"/>
        <v>0</v>
      </c>
      <c r="BM76" s="293">
        <f t="shared" si="36"/>
        <v>1</v>
      </c>
      <c r="BN76" s="293">
        <f t="shared" si="37"/>
        <v>0</v>
      </c>
      <c r="BO76" s="293">
        <f t="shared" si="38"/>
        <v>1</v>
      </c>
      <c r="BP76" s="293">
        <f t="shared" si="39"/>
        <v>0</v>
      </c>
      <c r="BQ76" s="293">
        <f t="shared" si="40"/>
        <v>1</v>
      </c>
      <c r="BR76" s="293">
        <f t="shared" si="41"/>
        <v>0</v>
      </c>
      <c r="BS76" s="293">
        <f t="shared" si="42"/>
        <v>0</v>
      </c>
      <c r="BT76" s="293">
        <f t="shared" si="43"/>
        <v>0</v>
      </c>
      <c r="BU76" s="293">
        <f t="shared" si="44"/>
        <v>1</v>
      </c>
      <c r="BV76" s="293">
        <f t="shared" si="45"/>
        <v>0</v>
      </c>
      <c r="BW76" s="312">
        <f t="shared" si="46"/>
        <v>-1</v>
      </c>
      <c r="BX76" s="312">
        <f t="shared" si="47"/>
        <v>0</v>
      </c>
      <c r="BY76" s="293">
        <f t="shared" si="48"/>
        <v>-1</v>
      </c>
      <c r="BZ76" s="293" t="e">
        <f t="shared" si="49"/>
        <v>#VALUE!</v>
      </c>
      <c r="CB76" s="293">
        <f t="shared" si="50"/>
        <v>1</v>
      </c>
      <c r="CC76" s="293">
        <f t="shared" si="51"/>
        <v>0</v>
      </c>
      <c r="CD76" s="293">
        <f t="shared" si="52"/>
        <v>1</v>
      </c>
      <c r="CE76" s="293">
        <f t="shared" si="53"/>
        <v>0</v>
      </c>
      <c r="CF76" s="293">
        <f t="shared" si="54"/>
        <v>1</v>
      </c>
      <c r="CG76" s="293">
        <f t="shared" si="55"/>
        <v>0</v>
      </c>
      <c r="CH76" s="293">
        <f t="shared" si="56"/>
        <v>1</v>
      </c>
      <c r="CI76" s="293">
        <f t="shared" si="57"/>
        <v>0</v>
      </c>
      <c r="CJ76" s="293">
        <f t="shared" si="58"/>
        <v>1</v>
      </c>
      <c r="CK76" s="293">
        <f t="shared" si="59"/>
        <v>0</v>
      </c>
      <c r="CL76" s="293">
        <f t="shared" si="60"/>
        <v>1</v>
      </c>
      <c r="CM76" s="293">
        <f t="shared" si="61"/>
        <v>0</v>
      </c>
      <c r="CN76" s="293">
        <f t="shared" si="62"/>
        <v>1</v>
      </c>
      <c r="CO76" s="293">
        <f t="shared" si="63"/>
        <v>0</v>
      </c>
      <c r="CP76" s="293">
        <f t="shared" si="64"/>
        <v>1</v>
      </c>
      <c r="CQ76" s="293">
        <f t="shared" si="65"/>
        <v>0</v>
      </c>
      <c r="CR76" s="293">
        <f t="shared" si="66"/>
        <v>1</v>
      </c>
      <c r="CS76" s="293">
        <f t="shared" si="67"/>
        <v>0</v>
      </c>
      <c r="CT76" s="293">
        <f t="shared" si="68"/>
        <v>1</v>
      </c>
      <c r="CU76" s="293" t="e">
        <f t="shared" si="2"/>
        <v>#DIV/0!</v>
      </c>
      <c r="CW76" s="293">
        <f t="shared" si="69"/>
        <v>6</v>
      </c>
      <c r="CX76" s="293">
        <f t="shared" si="70"/>
        <v>0</v>
      </c>
      <c r="CY76" s="293">
        <f t="shared" si="71"/>
        <v>6</v>
      </c>
      <c r="CZ76" s="293">
        <f t="shared" si="72"/>
        <v>0</v>
      </c>
      <c r="DA76" s="293">
        <f t="shared" si="73"/>
        <v>3</v>
      </c>
      <c r="DB76" s="293">
        <f t="shared" si="74"/>
        <v>0</v>
      </c>
      <c r="DC76" s="293">
        <f t="shared" si="75"/>
        <v>3</v>
      </c>
      <c r="DD76" s="293">
        <f t="shared" si="76"/>
        <v>0</v>
      </c>
      <c r="DE76" s="293">
        <f t="shared" si="77"/>
        <v>3</v>
      </c>
      <c r="DF76" s="293">
        <f t="shared" si="78"/>
        <v>0</v>
      </c>
      <c r="DG76" s="293">
        <f t="shared" si="79"/>
        <v>3</v>
      </c>
      <c r="DH76" s="293">
        <f t="shared" si="80"/>
        <v>0</v>
      </c>
      <c r="DI76" s="293">
        <f t="shared" si="81"/>
        <v>2</v>
      </c>
      <c r="DJ76" s="293">
        <f t="shared" si="82"/>
        <v>0</v>
      </c>
      <c r="DK76" s="293">
        <f t="shared" si="83"/>
        <v>3</v>
      </c>
      <c r="DL76" s="293">
        <f t="shared" si="84"/>
        <v>0</v>
      </c>
      <c r="DM76" s="293">
        <f t="shared" si="85"/>
        <v>6</v>
      </c>
      <c r="DN76" s="293">
        <f t="shared" si="86"/>
        <v>0</v>
      </c>
      <c r="DO76" s="293">
        <f t="shared" si="87"/>
        <v>1</v>
      </c>
      <c r="DP76" s="293" t="e">
        <f t="shared" si="4"/>
        <v>#DIV/0!</v>
      </c>
    </row>
    <row r="77" spans="1:120" s="185" customFormat="1" ht="12.75">
      <c r="A77" s="228" t="s">
        <v>216</v>
      </c>
      <c r="B77" s="206">
        <v>-0.06004629489670109</v>
      </c>
      <c r="C77" s="206">
        <v>-0.0018032107847921626</v>
      </c>
      <c r="D77" s="206">
        <v>0.1965716064319817</v>
      </c>
      <c r="E77" s="206">
        <v>0.13083404556036002</v>
      </c>
      <c r="F77" s="301">
        <f t="shared" si="88"/>
        <v>0.15030795849225873</v>
      </c>
      <c r="G77" s="206">
        <f t="shared" si="89"/>
        <v>-0.01913546256357692</v>
      </c>
      <c r="H77" s="290"/>
      <c r="I77" s="185" t="b">
        <f t="shared" si="7"/>
        <v>1</v>
      </c>
      <c r="J77" s="291">
        <v>0.15030795849225873</v>
      </c>
      <c r="K77" s="291">
        <v>-0.01913546256357692</v>
      </c>
      <c r="L77" s="291">
        <v>0.4229338031860715</v>
      </c>
      <c r="M77" s="292" t="s">
        <v>54</v>
      </c>
      <c r="N77" s="112" t="s">
        <v>216</v>
      </c>
      <c r="O77" s="185">
        <v>0</v>
      </c>
      <c r="P77" s="290" t="s">
        <v>54</v>
      </c>
      <c r="Q77" s="291">
        <v>0.06701983696929847</v>
      </c>
      <c r="R77" s="291">
        <v>0.07909872243498813</v>
      </c>
      <c r="S77" s="291">
        <v>-0.06004629489670109</v>
      </c>
      <c r="T77" s="291">
        <v>0.03968892444338024</v>
      </c>
      <c r="U77" s="291">
        <v>-0.0018032107847921626</v>
      </c>
      <c r="V77" s="291">
        <v>0.02358271713883017</v>
      </c>
      <c r="W77" s="291">
        <v>0.1965716064319817</v>
      </c>
      <c r="X77" s="291">
        <v>0.05185068010684257</v>
      </c>
      <c r="Y77" s="291">
        <v>0.04221991202698506</v>
      </c>
      <c r="Z77" s="291">
        <v>0.024394237295498812</v>
      </c>
      <c r="AA77" s="291">
        <v>0.010442505719909135</v>
      </c>
      <c r="AB77" s="291">
        <v>0.08484858519772938</v>
      </c>
      <c r="AC77" s="291">
        <v>0.13083404556036002</v>
      </c>
      <c r="AD77" s="291">
        <v>0.06990957448432548</v>
      </c>
      <c r="AE77" s="291">
        <f>J77</f>
        <v>0.15030795849225873</v>
      </c>
      <c r="AF77" s="291">
        <v>0.08291986208386519</v>
      </c>
      <c r="AG77" s="291">
        <f>-K77</f>
        <v>0.01913546256357692</v>
      </c>
      <c r="AH77" s="291">
        <v>0.09183779374380033</v>
      </c>
      <c r="AI77" s="291">
        <v>0.4229338031860715</v>
      </c>
      <c r="AJ77" s="291">
        <v>0.06582674184861773</v>
      </c>
      <c r="AK77" s="291"/>
      <c r="AL77" s="291">
        <f>(SUMPRODUCT(Q$12:Q$78,$O$12:$O$78)-Q77*$O77)/(SUM($O$12:$O$78)-$O77)</f>
        <v>-0.12590559469134102</v>
      </c>
      <c r="AM77" s="291">
        <f>SUMSQ((SUMPRODUCT(R$12:R$78,$O$12:$O$78)-R77*$O77)/(SUM($O$12:$O$78)-$O77))</f>
        <v>0.003508230840022597</v>
      </c>
      <c r="AN77" s="291">
        <f>(SUMPRODUCT(S$12:S$78,$O$12:$O$78)-S77*$O77)/(SUM($O$12:$O$78)-$O77)</f>
        <v>-0.0720891307904949</v>
      </c>
      <c r="AO77" s="291">
        <f>SUMSQ((SUMPRODUCT(T$12:T$78,$O$12:$O$78)-T77*$O77)/(SUM($O$12:$O$78)-$O77))</f>
        <v>0.003928228816148814</v>
      </c>
      <c r="AP77" s="291">
        <f>(SUMPRODUCT(U$12:U$78,$O$12:$O$78)-U77*$O77)/(SUM($O$12:$O$78)-$O77)</f>
        <v>0.03304725547420101</v>
      </c>
      <c r="AQ77" s="291">
        <f>SUMSQ((SUMPRODUCT(V$12:V$78,$O$12:$O$78)-V77*$O77)/(SUM($O$12:$O$78)-$O77))</f>
        <v>0.00443075771096332</v>
      </c>
      <c r="AR77" s="291">
        <f>(SUMPRODUCT(W$12:W$78,$O$12:$O$78)-W77*$O77)/(SUM($O$12:$O$78)-$O77)</f>
        <v>0.14310273888221392</v>
      </c>
      <c r="AS77" s="291">
        <f>SUMSQ((SUMPRODUCT(X$12:X$78,$O$12:$O$78)-X77*$O77)/(SUM($O$12:$O$78)-$O77))</f>
        <v>0.0029782603679112166</v>
      </c>
      <c r="AT77" s="291">
        <f>(SUMPRODUCT(Y$12:Y$78,$O$12:$O$78)-Y77*$O77)/(SUM($O$12:$O$78)-$O77)</f>
        <v>0.15256766796186214</v>
      </c>
      <c r="AU77" s="291">
        <f>SUMSQ((SUMPRODUCT(Z$12:Z$78,$O$12:$O$78)-Z77*$O77)/(SUM($O$12:$O$78)-$O77))</f>
        <v>0.004064948360598993</v>
      </c>
      <c r="AV77" s="291">
        <f>(SUMPRODUCT(AA$12:AA$78,$O$12:$O$78)-AA77*$O77)/(SUM($O$12:$O$78)-$O77)</f>
        <v>0.062427293620705</v>
      </c>
      <c r="AW77" s="291">
        <f>SUMSQ((SUMPRODUCT(AB$12:AB$78,$O$12:$O$78)-AB77*$O77)/(SUM($O$12:$O$78)-$O77))</f>
        <v>0.0034156256561377572</v>
      </c>
      <c r="AX77" s="291">
        <f>(SUMPRODUCT(AC$12:AC$78,$O$12:$O$78)-AC77*$O77)/(SUM($O$12:$O$78)-$O77)</f>
        <v>0.12989810007981692</v>
      </c>
      <c r="AY77" s="291">
        <f>SUMSQ((SUMPRODUCT(AD$12:AD$78,$O$12:$O$78)-AD77*$O77)/(SUM($O$12:$O$78)-$O77))</f>
        <v>0.003646707513655568</v>
      </c>
      <c r="AZ77" s="291">
        <f>(SUMPRODUCT(AE$12:AE$78,$O$12:$O$78)-AE77*$O77)/(SUM($O$12:$O$78)-$O77)</f>
        <v>-0.07566931655273805</v>
      </c>
      <c r="BA77" s="291">
        <f>SUMSQ((SUMPRODUCT(AF$12:AF$78,$O$12:$O$78)-AF77*$O77)/(SUM($O$12:$O$78)-$O77))</f>
        <v>0.0044945826277636575</v>
      </c>
      <c r="BB77" s="291">
        <f>(SUMPRODUCT(AG$12:AG$78,$O$12:$O$78)-AG77*$O77)/(SUM($O$12:$O$78)-$O77)</f>
        <v>-0.14897245070492998</v>
      </c>
      <c r="BC77" s="291">
        <f>SUMSQ((SUMPRODUCT(AH$12:AH$78,$O$12:$O$78)-AH77*$O77)/(SUM($O$12:$O$78)-$O77))</f>
        <v>0.003363277252096071</v>
      </c>
      <c r="BD77" s="291">
        <f>(SUMPRODUCT(AI$12:AI$78,$O$12:$O$78)-AI77*$O77)/(SUM($O$12:$O$78)-$O77)</f>
        <v>0.26709588845026466</v>
      </c>
      <c r="BE77" s="291">
        <f>SUMSQ((SUMPRODUCT(AJ$12:AJ$78,$O$12:$O$78)-AJ77*$O77)/(SUM($O$12:$O$78)-$O77))</f>
        <v>0.0027839082276744434</v>
      </c>
      <c r="BF77" s="228" t="s">
        <v>216</v>
      </c>
      <c r="BG77" s="293">
        <f aca="true" t="shared" si="90" ref="BG77:BP78">IF((Q77-AL77)/SQRT(R77*R77+AM77*AM77)&gt;1.96,1,IF((Q77-AL77)/SQRT(R77*R77+AM77*AM77)&lt;-1.96,-1,0))</f>
        <v>1</v>
      </c>
      <c r="BH77" s="293">
        <f t="shared" si="90"/>
        <v>0</v>
      </c>
      <c r="BI77" s="293">
        <f t="shared" si="90"/>
        <v>0</v>
      </c>
      <c r="BJ77" s="293">
        <f t="shared" si="90"/>
        <v>0</v>
      </c>
      <c r="BK77" s="293">
        <f t="shared" si="90"/>
        <v>0</v>
      </c>
      <c r="BL77" s="293">
        <f t="shared" si="90"/>
        <v>0</v>
      </c>
      <c r="BM77" s="293">
        <f t="shared" si="90"/>
        <v>0</v>
      </c>
      <c r="BN77" s="293">
        <f t="shared" si="90"/>
        <v>0</v>
      </c>
      <c r="BO77" s="293">
        <f t="shared" si="90"/>
        <v>-1</v>
      </c>
      <c r="BP77" s="293">
        <f t="shared" si="90"/>
        <v>0</v>
      </c>
      <c r="BQ77" s="293">
        <f aca="true" t="shared" si="91" ref="BQ77:BY78">IF((AA77-AV77)/SQRT(AB77*AB77+AW77*AW77)&gt;1.96,1,IF((AA77-AV77)/SQRT(AB77*AB77+AW77*AW77)&lt;-1.96,-1,0))</f>
        <v>0</v>
      </c>
      <c r="BR77" s="293">
        <f t="shared" si="91"/>
        <v>0</v>
      </c>
      <c r="BS77" s="293">
        <f t="shared" si="91"/>
        <v>0</v>
      </c>
      <c r="BT77" s="293">
        <f t="shared" si="91"/>
        <v>0</v>
      </c>
      <c r="BU77" s="293">
        <f t="shared" si="91"/>
        <v>1</v>
      </c>
      <c r="BV77" s="293">
        <f t="shared" si="91"/>
        <v>0</v>
      </c>
      <c r="BW77" s="312">
        <f t="shared" si="91"/>
        <v>0</v>
      </c>
      <c r="BX77" s="312">
        <f t="shared" si="91"/>
        <v>0</v>
      </c>
      <c r="BY77" s="293">
        <f t="shared" si="91"/>
        <v>1</v>
      </c>
      <c r="BZ77" s="293" t="e">
        <f t="shared" si="49"/>
        <v>#VALUE!</v>
      </c>
      <c r="CB77" s="293">
        <f aca="true" t="shared" si="92" ref="CB77:CK78">IF(ABS(Q77/R77)&gt;1.96,1,0)</f>
        <v>0</v>
      </c>
      <c r="CC77" s="293">
        <f t="shared" si="92"/>
        <v>0</v>
      </c>
      <c r="CD77" s="293">
        <f t="shared" si="92"/>
        <v>0</v>
      </c>
      <c r="CE77" s="293">
        <f t="shared" si="92"/>
        <v>1</v>
      </c>
      <c r="CF77" s="293">
        <f t="shared" si="92"/>
        <v>0</v>
      </c>
      <c r="CG77" s="293">
        <f t="shared" si="92"/>
        <v>0</v>
      </c>
      <c r="CH77" s="293">
        <f t="shared" si="92"/>
        <v>1</v>
      </c>
      <c r="CI77" s="293">
        <f t="shared" si="92"/>
        <v>0</v>
      </c>
      <c r="CJ77" s="293">
        <f t="shared" si="92"/>
        <v>0</v>
      </c>
      <c r="CK77" s="293">
        <f t="shared" si="92"/>
        <v>1</v>
      </c>
      <c r="CL77" s="293">
        <f aca="true" t="shared" si="93" ref="CL77:CU78">IF(ABS(AA77/AB77)&gt;1.96,1,0)</f>
        <v>0</v>
      </c>
      <c r="CM77" s="293">
        <f t="shared" si="93"/>
        <v>0</v>
      </c>
      <c r="CN77" s="293">
        <f t="shared" si="93"/>
        <v>0</v>
      </c>
      <c r="CO77" s="293">
        <f t="shared" si="93"/>
        <v>0</v>
      </c>
      <c r="CP77" s="293">
        <f t="shared" si="93"/>
        <v>0</v>
      </c>
      <c r="CQ77" s="293">
        <f t="shared" si="93"/>
        <v>1</v>
      </c>
      <c r="CR77" s="293">
        <f t="shared" si="93"/>
        <v>0</v>
      </c>
      <c r="CS77" s="293">
        <f t="shared" si="93"/>
        <v>0</v>
      </c>
      <c r="CT77" s="293">
        <f t="shared" si="93"/>
        <v>1</v>
      </c>
      <c r="CU77" s="293" t="e">
        <f t="shared" si="93"/>
        <v>#DIV/0!</v>
      </c>
      <c r="CW77" s="293">
        <f aca="true" t="shared" si="94" ref="CW77:DF78">IF(Q77&gt;0,IF(CB77=0,0,IF(BG77&gt;0,3,IF(BG77&lt;0,1,2))),IF(CB77=0,0,IF(BG77&gt;0,4,IF(BG77&lt;0,6,5))))</f>
        <v>0</v>
      </c>
      <c r="CX77" s="293">
        <f t="shared" si="94"/>
        <v>0</v>
      </c>
      <c r="CY77" s="293">
        <f t="shared" si="94"/>
        <v>0</v>
      </c>
      <c r="CZ77" s="293">
        <f t="shared" si="94"/>
        <v>2</v>
      </c>
      <c r="DA77" s="293">
        <f t="shared" si="94"/>
        <v>0</v>
      </c>
      <c r="DB77" s="293">
        <f t="shared" si="94"/>
        <v>0</v>
      </c>
      <c r="DC77" s="293">
        <f t="shared" si="94"/>
        <v>2</v>
      </c>
      <c r="DD77" s="293">
        <f t="shared" si="94"/>
        <v>0</v>
      </c>
      <c r="DE77" s="293">
        <f t="shared" si="94"/>
        <v>0</v>
      </c>
      <c r="DF77" s="293">
        <f t="shared" si="94"/>
        <v>2</v>
      </c>
      <c r="DG77" s="293">
        <f aca="true" t="shared" si="95" ref="DG77:DP78">IF(AA77&gt;0,IF(CL77=0,0,IF(BQ77&gt;0,3,IF(BQ77&lt;0,1,2))),IF(CL77=0,0,IF(BQ77&gt;0,4,IF(BQ77&lt;0,6,5))))</f>
        <v>0</v>
      </c>
      <c r="DH77" s="293">
        <f t="shared" si="95"/>
        <v>0</v>
      </c>
      <c r="DI77" s="293">
        <f t="shared" si="95"/>
        <v>0</v>
      </c>
      <c r="DJ77" s="293">
        <f t="shared" si="95"/>
        <v>0</v>
      </c>
      <c r="DK77" s="293">
        <f t="shared" si="95"/>
        <v>0</v>
      </c>
      <c r="DL77" s="293">
        <f t="shared" si="95"/>
        <v>2</v>
      </c>
      <c r="DM77" s="293">
        <f t="shared" si="95"/>
        <v>0</v>
      </c>
      <c r="DN77" s="293">
        <f t="shared" si="95"/>
        <v>0</v>
      </c>
      <c r="DO77" s="293">
        <f t="shared" si="95"/>
        <v>3</v>
      </c>
      <c r="DP77" s="293" t="e">
        <f t="shared" si="95"/>
        <v>#DIV/0!</v>
      </c>
    </row>
    <row r="78" spans="1:120" s="185" customFormat="1" ht="13.5" thickBot="1">
      <c r="A78" s="228" t="s">
        <v>203</v>
      </c>
      <c r="B78" s="206">
        <v>-0.006466237615594083</v>
      </c>
      <c r="C78" s="206">
        <v>0.27140544384636767</v>
      </c>
      <c r="D78" s="206">
        <v>0.08359145185738252</v>
      </c>
      <c r="E78" s="206">
        <v>0.3315217668271705</v>
      </c>
      <c r="F78" s="301">
        <f t="shared" si="88"/>
        <v>0.3019314987439954</v>
      </c>
      <c r="G78" s="206">
        <f t="shared" si="89"/>
        <v>0.13099599575308207</v>
      </c>
      <c r="H78" s="290"/>
      <c r="I78" s="185" t="b">
        <f>M78=P78</f>
        <v>1</v>
      </c>
      <c r="J78" s="291">
        <v>0.3019314987439954</v>
      </c>
      <c r="K78" s="291">
        <v>0.13099599575308207</v>
      </c>
      <c r="L78" s="291">
        <v>-0.008703640038433387</v>
      </c>
      <c r="M78" s="292" t="s">
        <v>41</v>
      </c>
      <c r="N78" s="230" t="s">
        <v>203</v>
      </c>
      <c r="O78" s="185">
        <v>0</v>
      </c>
      <c r="P78" s="290" t="s">
        <v>41</v>
      </c>
      <c r="Q78" s="291">
        <v>-0.2518615587264665</v>
      </c>
      <c r="R78" s="291">
        <v>0.04387474863578349</v>
      </c>
      <c r="S78" s="291">
        <v>-0.006466237615594083</v>
      </c>
      <c r="T78" s="291">
        <v>0.0583672382520834</v>
      </c>
      <c r="U78" s="291">
        <v>0.27140544384636767</v>
      </c>
      <c r="V78" s="291">
        <v>0.07999144052681695</v>
      </c>
      <c r="W78" s="291">
        <v>0.08359145185738252</v>
      </c>
      <c r="X78" s="291">
        <v>0.0534401051872407</v>
      </c>
      <c r="Y78" s="291">
        <v>0.6466673716052532</v>
      </c>
      <c r="Z78" s="291">
        <v>0.040948140861502766</v>
      </c>
      <c r="AA78" s="291">
        <v>0.4527811930785646</v>
      </c>
      <c r="AB78" s="291">
        <v>0.04847295236112503</v>
      </c>
      <c r="AC78" s="291">
        <v>0.3315217668271705</v>
      </c>
      <c r="AD78" s="291">
        <v>0.052402276693227966</v>
      </c>
      <c r="AE78" s="291">
        <f>J78</f>
        <v>0.3019314987439954</v>
      </c>
      <c r="AF78" s="291">
        <v>0.04830459750539154</v>
      </c>
      <c r="AG78" s="291">
        <f>-K78</f>
        <v>-0.13099599575308207</v>
      </c>
      <c r="AH78" s="291">
        <v>0.0912276752343117</v>
      </c>
      <c r="AI78" s="291">
        <v>-0.008703640038433387</v>
      </c>
      <c r="AJ78" s="291">
        <v>0.029001192649428464</v>
      </c>
      <c r="AK78" s="291"/>
      <c r="AL78" s="291">
        <f>(SUMPRODUCT(Q$12:Q$78,$O$12:$O$78)-Q78*$O78)/(SUM($O$12:$O$78)-$O78)</f>
        <v>-0.12590559469134102</v>
      </c>
      <c r="AM78" s="291">
        <f>SUMSQ((SUMPRODUCT(R$12:R$78,$O$12:$O$78)-R78*$O78)/(SUM($O$12:$O$78)-$O78))</f>
        <v>0.003508230840022597</v>
      </c>
      <c r="AN78" s="291">
        <f>(SUMPRODUCT(S$12:S$78,$O$12:$O$78)-S78*$O78)/(SUM($O$12:$O$78)-$O78)</f>
        <v>-0.0720891307904949</v>
      </c>
      <c r="AO78" s="291">
        <f>SUMSQ((SUMPRODUCT(T$12:T$78,$O$12:$O$78)-T78*$O78)/(SUM($O$12:$O$78)-$O78))</f>
        <v>0.003928228816148814</v>
      </c>
      <c r="AP78" s="291">
        <f>(SUMPRODUCT(U$12:U$78,$O$12:$O$78)-U78*$O78)/(SUM($O$12:$O$78)-$O78)</f>
        <v>0.03304725547420101</v>
      </c>
      <c r="AQ78" s="291">
        <f>SUMSQ((SUMPRODUCT(V$12:V$78,$O$12:$O$78)-V78*$O78)/(SUM($O$12:$O$78)-$O78))</f>
        <v>0.00443075771096332</v>
      </c>
      <c r="AR78" s="291">
        <f>(SUMPRODUCT(W$12:W$78,$O$12:$O$78)-W78*$O78)/(SUM($O$12:$O$78)-$O78)</f>
        <v>0.14310273888221392</v>
      </c>
      <c r="AS78" s="291">
        <f>SUMSQ((SUMPRODUCT(X$12:X$78,$O$12:$O$78)-X78*$O78)/(SUM($O$12:$O$78)-$O78))</f>
        <v>0.0029782603679112166</v>
      </c>
      <c r="AT78" s="291">
        <f>(SUMPRODUCT(Y$12:Y$78,$O$12:$O$78)-Y78*$O78)/(SUM($O$12:$O$78)-$O78)</f>
        <v>0.15256766796186214</v>
      </c>
      <c r="AU78" s="291">
        <f>SUMSQ((SUMPRODUCT(Z$12:Z$78,$O$12:$O$78)-Z78*$O78)/(SUM($O$12:$O$78)-$O78))</f>
        <v>0.004064948360598993</v>
      </c>
      <c r="AV78" s="291">
        <f>(SUMPRODUCT(AA$12:AA$78,$O$12:$O$78)-AA78*$O78)/(SUM($O$12:$O$78)-$O78)</f>
        <v>0.062427293620705</v>
      </c>
      <c r="AW78" s="291">
        <f>SUMSQ((SUMPRODUCT(AB$12:AB$78,$O$12:$O$78)-AB78*$O78)/(SUM($O$12:$O$78)-$O78))</f>
        <v>0.0034156256561377572</v>
      </c>
      <c r="AX78" s="291">
        <f>(SUMPRODUCT(AC$12:AC$78,$O$12:$O$78)-AC78*$O78)/(SUM($O$12:$O$78)-$O78)</f>
        <v>0.12989810007981692</v>
      </c>
      <c r="AY78" s="291">
        <f>SUMSQ((SUMPRODUCT(AD$12:AD$78,$O$12:$O$78)-AD78*$O78)/(SUM($O$12:$O$78)-$O78))</f>
        <v>0.003646707513655568</v>
      </c>
      <c r="AZ78" s="291">
        <f>(SUMPRODUCT(AE$12:AE$78,$O$12:$O$78)-AE78*$O78)/(SUM($O$12:$O$78)-$O78)</f>
        <v>-0.07566931655273805</v>
      </c>
      <c r="BA78" s="291">
        <f>SUMSQ((SUMPRODUCT(AF$12:AF$78,$O$12:$O$78)-AF78*$O78)/(SUM($O$12:$O$78)-$O78))</f>
        <v>0.0044945826277636575</v>
      </c>
      <c r="BB78" s="291">
        <f>(SUMPRODUCT(AG$12:AG$78,$O$12:$O$78)-AG78*$O78)/(SUM($O$12:$O$78)-$O78)</f>
        <v>-0.14897245070492998</v>
      </c>
      <c r="BC78" s="291">
        <f>SUMSQ((SUMPRODUCT(AH$12:AH$78,$O$12:$O$78)-AH78*$O78)/(SUM($O$12:$O$78)-$O78))</f>
        <v>0.003363277252096071</v>
      </c>
      <c r="BD78" s="291">
        <f>(SUMPRODUCT(AI$12:AI$78,$O$12:$O$78)-AI78*$O78)/(SUM($O$12:$O$78)-$O78)</f>
        <v>0.26709588845026466</v>
      </c>
      <c r="BE78" s="291">
        <f>SUMSQ((SUMPRODUCT(AJ$12:AJ$78,$O$12:$O$78)-AJ78*$O78)/(SUM($O$12:$O$78)-$O78))</f>
        <v>0.0027839082276744434</v>
      </c>
      <c r="BF78" s="228" t="s">
        <v>203</v>
      </c>
      <c r="BG78" s="293">
        <f t="shared" si="90"/>
        <v>-1</v>
      </c>
      <c r="BH78" s="293">
        <f t="shared" si="90"/>
        <v>0</v>
      </c>
      <c r="BI78" s="293">
        <f t="shared" si="90"/>
        <v>0</v>
      </c>
      <c r="BJ78" s="293">
        <f t="shared" si="90"/>
        <v>0</v>
      </c>
      <c r="BK78" s="293">
        <f t="shared" si="90"/>
        <v>1</v>
      </c>
      <c r="BL78" s="293">
        <f t="shared" si="90"/>
        <v>0</v>
      </c>
      <c r="BM78" s="293">
        <f t="shared" si="90"/>
        <v>0</v>
      </c>
      <c r="BN78" s="293">
        <f t="shared" si="90"/>
        <v>0</v>
      </c>
      <c r="BO78" s="293">
        <f t="shared" si="90"/>
        <v>1</v>
      </c>
      <c r="BP78" s="293">
        <f t="shared" si="90"/>
        <v>0</v>
      </c>
      <c r="BQ78" s="293">
        <f t="shared" si="91"/>
        <v>1</v>
      </c>
      <c r="BR78" s="293">
        <f t="shared" si="91"/>
        <v>0</v>
      </c>
      <c r="BS78" s="293">
        <f t="shared" si="91"/>
        <v>1</v>
      </c>
      <c r="BT78" s="293">
        <f t="shared" si="91"/>
        <v>0</v>
      </c>
      <c r="BU78" s="293">
        <f t="shared" si="91"/>
        <v>1</v>
      </c>
      <c r="BV78" s="293">
        <f t="shared" si="91"/>
        <v>0</v>
      </c>
      <c r="BW78" s="312">
        <f t="shared" si="91"/>
        <v>0</v>
      </c>
      <c r="BX78" s="312">
        <f t="shared" si="91"/>
        <v>0</v>
      </c>
      <c r="BY78" s="293">
        <f t="shared" si="91"/>
        <v>-1</v>
      </c>
      <c r="BZ78" s="293" t="e">
        <f>IF((AJ78-BE78)/SQRT(AK78*AK78+BF78*BF78)&gt;1.96,1,IF((AJ78-BE78)/SQRT(AK78*AK78+BF78*BF78)&lt;-1.96,-1,0))</f>
        <v>#VALUE!</v>
      </c>
      <c r="CB78" s="293">
        <f t="shared" si="92"/>
        <v>1</v>
      </c>
      <c r="CC78" s="293">
        <f t="shared" si="92"/>
        <v>1</v>
      </c>
      <c r="CD78" s="293">
        <f t="shared" si="92"/>
        <v>0</v>
      </c>
      <c r="CE78" s="293">
        <f t="shared" si="92"/>
        <v>0</v>
      </c>
      <c r="CF78" s="293">
        <f t="shared" si="92"/>
        <v>1</v>
      </c>
      <c r="CG78" s="293">
        <f t="shared" si="92"/>
        <v>0</v>
      </c>
      <c r="CH78" s="293">
        <f t="shared" si="92"/>
        <v>0</v>
      </c>
      <c r="CI78" s="293">
        <f t="shared" si="92"/>
        <v>0</v>
      </c>
      <c r="CJ78" s="293">
        <f t="shared" si="92"/>
        <v>1</v>
      </c>
      <c r="CK78" s="293">
        <f t="shared" si="92"/>
        <v>0</v>
      </c>
      <c r="CL78" s="293">
        <f t="shared" si="93"/>
        <v>1</v>
      </c>
      <c r="CM78" s="293">
        <f t="shared" si="93"/>
        <v>0</v>
      </c>
      <c r="CN78" s="293">
        <f t="shared" si="93"/>
        <v>1</v>
      </c>
      <c r="CO78" s="293">
        <f t="shared" si="93"/>
        <v>0</v>
      </c>
      <c r="CP78" s="293">
        <f t="shared" si="93"/>
        <v>1</v>
      </c>
      <c r="CQ78" s="293">
        <f t="shared" si="93"/>
        <v>0</v>
      </c>
      <c r="CR78" s="293">
        <f t="shared" si="93"/>
        <v>0</v>
      </c>
      <c r="CS78" s="293">
        <f t="shared" si="93"/>
        <v>1</v>
      </c>
      <c r="CT78" s="293">
        <f t="shared" si="93"/>
        <v>0</v>
      </c>
      <c r="CU78" s="293" t="e">
        <f t="shared" si="93"/>
        <v>#DIV/0!</v>
      </c>
      <c r="CW78" s="293">
        <f t="shared" si="94"/>
        <v>6</v>
      </c>
      <c r="CX78" s="293">
        <f t="shared" si="94"/>
        <v>2</v>
      </c>
      <c r="CY78" s="293">
        <f t="shared" si="94"/>
        <v>0</v>
      </c>
      <c r="CZ78" s="293">
        <f t="shared" si="94"/>
        <v>0</v>
      </c>
      <c r="DA78" s="293">
        <f t="shared" si="94"/>
        <v>3</v>
      </c>
      <c r="DB78" s="293">
        <f t="shared" si="94"/>
        <v>0</v>
      </c>
      <c r="DC78" s="293">
        <f t="shared" si="94"/>
        <v>0</v>
      </c>
      <c r="DD78" s="293">
        <f t="shared" si="94"/>
        <v>0</v>
      </c>
      <c r="DE78" s="293">
        <f t="shared" si="94"/>
        <v>3</v>
      </c>
      <c r="DF78" s="293">
        <f t="shared" si="94"/>
        <v>0</v>
      </c>
      <c r="DG78" s="293">
        <f t="shared" si="95"/>
        <v>3</v>
      </c>
      <c r="DH78" s="293">
        <f t="shared" si="95"/>
        <v>0</v>
      </c>
      <c r="DI78" s="293">
        <f t="shared" si="95"/>
        <v>3</v>
      </c>
      <c r="DJ78" s="293">
        <f t="shared" si="95"/>
        <v>0</v>
      </c>
      <c r="DK78" s="293">
        <f t="shared" si="95"/>
        <v>3</v>
      </c>
      <c r="DL78" s="293">
        <f t="shared" si="95"/>
        <v>0</v>
      </c>
      <c r="DM78" s="293">
        <f t="shared" si="95"/>
        <v>0</v>
      </c>
      <c r="DN78" s="293">
        <f t="shared" si="95"/>
        <v>2</v>
      </c>
      <c r="DO78" s="293">
        <f t="shared" si="95"/>
        <v>0</v>
      </c>
      <c r="DP78" s="293" t="e">
        <f t="shared" si="95"/>
        <v>#DIV/0!</v>
      </c>
    </row>
    <row r="80" ht="12.75">
      <c r="A80" s="303"/>
    </row>
    <row r="81" ht="12.75">
      <c r="A81" s="279" t="s">
        <v>331</v>
      </c>
    </row>
    <row r="82" spans="1:13" ht="12.75">
      <c r="A82" s="314" t="s">
        <v>338</v>
      </c>
      <c r="M82" s="297" t="s">
        <v>144</v>
      </c>
    </row>
  </sheetData>
  <sheetProtection/>
  <mergeCells count="64">
    <mergeCell ref="B5:G5"/>
    <mergeCell ref="B6:G6"/>
    <mergeCell ref="B7:G7"/>
    <mergeCell ref="DG9:DH9"/>
    <mergeCell ref="CL9:CM9"/>
    <mergeCell ref="CN9:CO9"/>
    <mergeCell ref="CP9:CQ9"/>
    <mergeCell ref="CR9:CS9"/>
    <mergeCell ref="CT9:CU9"/>
    <mergeCell ref="CB9:CC9"/>
    <mergeCell ref="CD9:CE9"/>
    <mergeCell ref="CF9:CG9"/>
    <mergeCell ref="CH9:CI9"/>
    <mergeCell ref="CJ9:CK9"/>
    <mergeCell ref="BO9:BP9"/>
    <mergeCell ref="BQ9:BR9"/>
    <mergeCell ref="BY9:BZ9"/>
    <mergeCell ref="DI9:DJ9"/>
    <mergeCell ref="DK9:DL9"/>
    <mergeCell ref="DM9:DN9"/>
    <mergeCell ref="DO9:DP9"/>
    <mergeCell ref="CW9:CX9"/>
    <mergeCell ref="CY9:CZ9"/>
    <mergeCell ref="DA9:DB9"/>
    <mergeCell ref="DC9:DD9"/>
    <mergeCell ref="DE9:DF9"/>
    <mergeCell ref="BM9:BN9"/>
    <mergeCell ref="BU9:BV9"/>
    <mergeCell ref="BW9:BX9"/>
    <mergeCell ref="AT9:AU9"/>
    <mergeCell ref="AV9:AW9"/>
    <mergeCell ref="BS9:BT9"/>
    <mergeCell ref="BK9:BL9"/>
    <mergeCell ref="BG9:BH9"/>
    <mergeCell ref="BI9:BJ9"/>
    <mergeCell ref="AX9:AY9"/>
    <mergeCell ref="AC10:AD10"/>
    <mergeCell ref="AE10:AF10"/>
    <mergeCell ref="AG10:AH10"/>
    <mergeCell ref="AI10:AJ10"/>
    <mergeCell ref="AC9:AD9"/>
    <mergeCell ref="AE9:AF9"/>
    <mergeCell ref="Q10:R10"/>
    <mergeCell ref="S10:T10"/>
    <mergeCell ref="U10:V10"/>
    <mergeCell ref="W10:X10"/>
    <mergeCell ref="Y10:Z10"/>
    <mergeCell ref="AA10:AB10"/>
    <mergeCell ref="AZ9:BA9"/>
    <mergeCell ref="BB9:BC9"/>
    <mergeCell ref="BD9:BE9"/>
    <mergeCell ref="AG9:AH9"/>
    <mergeCell ref="AI9:AJ9"/>
    <mergeCell ref="AL9:AM9"/>
    <mergeCell ref="AN9:AO9"/>
    <mergeCell ref="AP9:AQ9"/>
    <mergeCell ref="AR9:AS9"/>
    <mergeCell ref="AA9:AB9"/>
    <mergeCell ref="B9:G9"/>
    <mergeCell ref="Q9:R9"/>
    <mergeCell ref="S9:T9"/>
    <mergeCell ref="U9:V9"/>
    <mergeCell ref="W9:X9"/>
    <mergeCell ref="Y9:Z9"/>
  </mergeCells>
  <conditionalFormatting sqref="B12:B78">
    <cfRule type="expression" priority="51" dxfId="3">
      <formula>CY12=6</formula>
    </cfRule>
    <cfRule type="expression" priority="52" dxfId="2">
      <formula>CY12=5</formula>
    </cfRule>
    <cfRule type="expression" priority="53" dxfId="8">
      <formula>CY12=4</formula>
    </cfRule>
    <cfRule type="expression" priority="54" dxfId="23">
      <formula>CY12=3</formula>
    </cfRule>
    <cfRule type="expression" priority="55" dxfId="23">
      <formula>CY12=2</formula>
    </cfRule>
    <cfRule type="expression" priority="56" dxfId="23">
      <formula>CY12=1</formula>
    </cfRule>
    <cfRule type="expression" priority="57" dxfId="4">
      <formula>CY12=0</formula>
    </cfRule>
  </conditionalFormatting>
  <conditionalFormatting sqref="C12:C78">
    <cfRule type="expression" priority="44" dxfId="3">
      <formula>DA12=6</formula>
    </cfRule>
    <cfRule type="expression" priority="45" dxfId="2">
      <formula>DA12=5</formula>
    </cfRule>
    <cfRule type="expression" priority="46" dxfId="8">
      <formula>DA12=4</formula>
    </cfRule>
    <cfRule type="expression" priority="47" dxfId="23">
      <formula>DA12=3</formula>
    </cfRule>
    <cfRule type="expression" priority="48" dxfId="23">
      <formula>DA12=2</formula>
    </cfRule>
    <cfRule type="expression" priority="49" dxfId="23">
      <formula>DA12=1</formula>
    </cfRule>
    <cfRule type="expression" priority="50" dxfId="4">
      <formula>DA12=0</formula>
    </cfRule>
  </conditionalFormatting>
  <conditionalFormatting sqref="B8">
    <cfRule type="expression" priority="37" dxfId="3">
      <formula>CY8=6</formula>
    </cfRule>
    <cfRule type="expression" priority="38" dxfId="8">
      <formula>CY8=5</formula>
    </cfRule>
    <cfRule type="expression" priority="39" dxfId="8">
      <formula>CY8=4</formula>
    </cfRule>
    <cfRule type="expression" priority="40" dxfId="23">
      <formula>CY8=3</formula>
    </cfRule>
    <cfRule type="expression" priority="41" dxfId="23">
      <formula>CY8=2</formula>
    </cfRule>
    <cfRule type="expression" priority="42" dxfId="23">
      <formula>CY8=1</formula>
    </cfRule>
    <cfRule type="expression" priority="43" dxfId="4">
      <formula>CY8=0</formula>
    </cfRule>
  </conditionalFormatting>
  <conditionalFormatting sqref="D12:D78">
    <cfRule type="expression" priority="30" dxfId="3">
      <formula>DC12=6</formula>
    </cfRule>
    <cfRule type="expression" priority="31" dxfId="2">
      <formula>DC12=5</formula>
    </cfRule>
    <cfRule type="expression" priority="32" dxfId="8">
      <formula>DC12=4</formula>
    </cfRule>
    <cfRule type="expression" priority="33" dxfId="23">
      <formula>DC12=3</formula>
    </cfRule>
    <cfRule type="expression" priority="34" dxfId="23">
      <formula>DC12=2</formula>
    </cfRule>
    <cfRule type="expression" priority="35" dxfId="23">
      <formula>DC12=1</formula>
    </cfRule>
    <cfRule type="expression" priority="36" dxfId="4">
      <formula>DC12=0</formula>
    </cfRule>
  </conditionalFormatting>
  <conditionalFormatting sqref="E12:E78">
    <cfRule type="expression" priority="23" dxfId="3">
      <formula>DI12=6</formula>
    </cfRule>
    <cfRule type="expression" priority="24" dxfId="2">
      <formula>DI12=5</formula>
    </cfRule>
    <cfRule type="expression" priority="25" dxfId="8">
      <formula>DI12=4</formula>
    </cfRule>
    <cfRule type="expression" priority="26" dxfId="23">
      <formula>DI12=3</formula>
    </cfRule>
    <cfRule type="expression" priority="27" dxfId="23">
      <formula>DI12=2</formula>
    </cfRule>
    <cfRule type="expression" priority="28" dxfId="23">
      <formula>DI12=1</formula>
    </cfRule>
    <cfRule type="expression" priority="29" dxfId="4">
      <formula>DI12=0</formula>
    </cfRule>
  </conditionalFormatting>
  <conditionalFormatting sqref="F12:F78">
    <cfRule type="expression" priority="16" dxfId="4" stopIfTrue="1">
      <formula>DK12=0</formula>
    </cfRule>
    <cfRule type="expression" priority="17" dxfId="3">
      <formula>DK12=6</formula>
    </cfRule>
    <cfRule type="expression" priority="18" dxfId="2">
      <formula>DK12=5</formula>
    </cfRule>
    <cfRule type="expression" priority="19" dxfId="8">
      <formula>DK12=4</formula>
    </cfRule>
    <cfRule type="expression" priority="20" dxfId="23">
      <formula>DK12=3</formula>
    </cfRule>
    <cfRule type="expression" priority="21" dxfId="23">
      <formula>DK12=2</formula>
    </cfRule>
    <cfRule type="expression" priority="22" dxfId="23">
      <formula>DK12=1</formula>
    </cfRule>
  </conditionalFormatting>
  <conditionalFormatting sqref="G12:G78">
    <cfRule type="expression" priority="9" dxfId="4" stopIfTrue="1">
      <formula>DM12=0</formula>
    </cfRule>
    <cfRule type="expression" priority="10" dxfId="3">
      <formula>DM12=6</formula>
    </cfRule>
    <cfRule type="expression" priority="11" dxfId="2">
      <formula>DM12=5</formula>
    </cfRule>
    <cfRule type="expression" priority="12" dxfId="8">
      <formula>DM12=4</formula>
    </cfRule>
    <cfRule type="expression" priority="13" dxfId="23">
      <formula>DM12=3</formula>
    </cfRule>
    <cfRule type="expression" priority="14" dxfId="23">
      <formula>DM12=2</formula>
    </cfRule>
    <cfRule type="expression" priority="15" dxfId="23">
      <formula>DM12=1</formula>
    </cfRule>
  </conditionalFormatting>
  <printOptions/>
  <pageMargins left="0.25" right="0.25" top="0.75" bottom="0.75" header="0.3" footer="0.3"/>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AD81"/>
  <sheetViews>
    <sheetView view="pageBreakPreview" zoomScale="70" zoomScaleNormal="50" zoomScaleSheetLayoutView="70" zoomScalePageLayoutView="0" workbookViewId="0" topLeftCell="A1">
      <selection activeCell="C9" sqref="C9"/>
    </sheetView>
  </sheetViews>
  <sheetFormatPr defaultColWidth="9.140625" defaultRowHeight="12.75"/>
  <cols>
    <col min="1" max="3" width="28.7109375" style="160" customWidth="1"/>
    <col min="4" max="5" width="15.7109375" style="55" customWidth="1"/>
    <col min="6" max="9" width="15.7109375" style="3" customWidth="1"/>
    <col min="10" max="16384" width="9.140625" style="63" customWidth="1"/>
  </cols>
  <sheetData>
    <row r="1" spans="1:9" ht="12.75">
      <c r="A1" s="160" t="s">
        <v>141</v>
      </c>
      <c r="D1" s="158"/>
      <c r="E1" s="158"/>
      <c r="F1" s="158"/>
      <c r="G1" s="158"/>
      <c r="H1" s="158"/>
      <c r="I1" s="158"/>
    </row>
    <row r="2" spans="1:9" ht="12.75">
      <c r="A2" s="161" t="s">
        <v>327</v>
      </c>
      <c r="B2" s="161"/>
      <c r="C2" s="161"/>
      <c r="D2" s="61"/>
      <c r="E2" s="61"/>
      <c r="F2" s="61"/>
      <c r="G2" s="61"/>
      <c r="H2" s="61"/>
      <c r="I2" s="61"/>
    </row>
    <row r="3" spans="4:9" ht="12.75">
      <c r="D3" s="61"/>
      <c r="E3" s="61"/>
      <c r="F3" s="61"/>
      <c r="G3" s="61"/>
      <c r="H3" s="61"/>
      <c r="I3" s="61"/>
    </row>
    <row r="4" spans="4:9" ht="12.75">
      <c r="D4" s="61"/>
      <c r="E4" s="61"/>
      <c r="F4" s="61"/>
      <c r="G4" s="61"/>
      <c r="H4" s="61"/>
      <c r="I4" s="61"/>
    </row>
    <row r="5" spans="4:9" ht="13.5" thickBot="1">
      <c r="D5" s="61"/>
      <c r="E5" s="61"/>
      <c r="F5" s="61"/>
      <c r="G5" s="61"/>
      <c r="H5" s="61"/>
      <c r="I5" s="61"/>
    </row>
    <row r="6" spans="1:9" ht="12.75">
      <c r="A6" s="355"/>
      <c r="B6" s="222"/>
      <c r="C6" s="222"/>
      <c r="D6" s="353"/>
      <c r="E6" s="353"/>
      <c r="F6" s="353"/>
      <c r="G6" s="353"/>
      <c r="H6" s="353"/>
      <c r="I6" s="353"/>
    </row>
    <row r="7" spans="1:9" ht="18" customHeight="1">
      <c r="A7" s="356"/>
      <c r="B7" s="223"/>
      <c r="C7" s="223"/>
      <c r="D7" s="354"/>
      <c r="E7" s="354"/>
      <c r="F7" s="354"/>
      <c r="G7" s="354"/>
      <c r="H7" s="354"/>
      <c r="I7" s="354"/>
    </row>
    <row r="8" spans="1:10" ht="76.5">
      <c r="A8" s="356"/>
      <c r="B8" s="223" t="s">
        <v>326</v>
      </c>
      <c r="C8" s="223" t="s">
        <v>339</v>
      </c>
      <c r="D8" s="213" t="s">
        <v>159</v>
      </c>
      <c r="E8" s="213" t="s">
        <v>110</v>
      </c>
      <c r="F8" s="214" t="s">
        <v>111</v>
      </c>
      <c r="G8" s="214" t="s">
        <v>161</v>
      </c>
      <c r="H8" s="214" t="s">
        <v>109</v>
      </c>
      <c r="I8" s="214" t="s">
        <v>162</v>
      </c>
      <c r="J8" s="63" t="s">
        <v>334</v>
      </c>
    </row>
    <row r="9" spans="1:9" ht="12.75">
      <c r="A9" s="357"/>
      <c r="B9" s="224"/>
      <c r="C9" s="224"/>
      <c r="D9" s="215" t="s">
        <v>160</v>
      </c>
      <c r="E9" s="215" t="s">
        <v>160</v>
      </c>
      <c r="F9" s="215" t="s">
        <v>160</v>
      </c>
      <c r="G9" s="215"/>
      <c r="H9" s="215"/>
      <c r="I9" s="215"/>
    </row>
    <row r="10" spans="1:9" ht="12.75">
      <c r="A10" s="165"/>
      <c r="B10" s="225"/>
      <c r="C10" s="225"/>
      <c r="D10" s="114"/>
      <c r="E10" s="114"/>
      <c r="F10" s="115"/>
      <c r="G10" s="115"/>
      <c r="H10" s="115"/>
      <c r="I10" s="115"/>
    </row>
    <row r="11" spans="1:10" ht="12.75">
      <c r="A11" s="167" t="s">
        <v>226</v>
      </c>
      <c r="B11" s="226">
        <v>1.6954882898350512</v>
      </c>
      <c r="C11" s="226">
        <v>0.8068063947165864</v>
      </c>
      <c r="D11" s="216">
        <v>0.0969176586274596</v>
      </c>
      <c r="E11" s="216">
        <v>1.20347424246909</v>
      </c>
      <c r="F11" s="217">
        <v>0.36329193825002015</v>
      </c>
      <c r="G11" s="217"/>
      <c r="H11" s="218">
        <v>6.8218013017366985</v>
      </c>
      <c r="I11" s="218">
        <v>11.76823563385472</v>
      </c>
      <c r="J11" s="313">
        <f aca="true" t="shared" si="0" ref="J11:J42">SUM(B11:H11)</f>
        <v>10.987779825634906</v>
      </c>
    </row>
    <row r="12" spans="1:10" ht="12.75">
      <c r="A12" s="166" t="s">
        <v>223</v>
      </c>
      <c r="B12" s="226">
        <v>0.9844742393169028</v>
      </c>
      <c r="C12" s="226">
        <v>1.891211552026535</v>
      </c>
      <c r="D12" s="216">
        <v>1.3997487278214518</v>
      </c>
      <c r="E12" s="216">
        <v>0.025643195728834556</v>
      </c>
      <c r="F12" s="217">
        <v>0.011544330219804166</v>
      </c>
      <c r="G12" s="217">
        <v>0.244421761207688</v>
      </c>
      <c r="H12" s="218">
        <v>7.040573167517989</v>
      </c>
      <c r="I12" s="218">
        <v>11.597616973839205</v>
      </c>
      <c r="J12" s="313">
        <f t="shared" si="0"/>
        <v>11.597616973839205</v>
      </c>
    </row>
    <row r="13" spans="1:10" ht="12.75">
      <c r="A13" s="167" t="s">
        <v>168</v>
      </c>
      <c r="B13" s="226">
        <v>1.7539408384332393</v>
      </c>
      <c r="C13" s="226">
        <v>2.3041033635000563</v>
      </c>
      <c r="D13" s="216">
        <v>1.1414172779496514</v>
      </c>
      <c r="E13" s="216">
        <v>0.8208544851383621</v>
      </c>
      <c r="F13" s="217">
        <v>0.11449297559643057</v>
      </c>
      <c r="G13" s="217"/>
      <c r="H13" s="218">
        <v>7.431050319548268</v>
      </c>
      <c r="I13" s="218">
        <v>13.628885655787599</v>
      </c>
      <c r="J13" s="313">
        <f t="shared" si="0"/>
        <v>13.565859260166008</v>
      </c>
    </row>
    <row r="14" spans="1:10" ht="12.75">
      <c r="A14" s="166" t="s">
        <v>178</v>
      </c>
      <c r="B14" s="226">
        <v>0.741279772138185</v>
      </c>
      <c r="C14" s="226">
        <v>1.9355563537105986</v>
      </c>
      <c r="D14" s="216">
        <v>2.1532237599100945</v>
      </c>
      <c r="E14" s="216">
        <v>0.9922086831380703</v>
      </c>
      <c r="F14" s="217">
        <v>0.006902513265997001</v>
      </c>
      <c r="G14" s="217">
        <v>4.536605630028374</v>
      </c>
      <c r="H14" s="218">
        <v>3.4882122585478665</v>
      </c>
      <c r="I14" s="218">
        <v>13.853988970739186</v>
      </c>
      <c r="J14" s="313">
        <f t="shared" si="0"/>
        <v>13.853988970739186</v>
      </c>
    </row>
    <row r="15" spans="1:10" ht="12.75">
      <c r="A15" s="167" t="s">
        <v>218</v>
      </c>
      <c r="B15" s="226">
        <v>1.6294029462863477</v>
      </c>
      <c r="C15" s="226">
        <v>0.3846469186712387</v>
      </c>
      <c r="D15" s="216">
        <v>3.5176255246161183</v>
      </c>
      <c r="E15" s="216">
        <v>0.8863807189786552</v>
      </c>
      <c r="F15" s="217">
        <v>0.7639613674514436</v>
      </c>
      <c r="G15" s="217">
        <v>0.5395080007046005</v>
      </c>
      <c r="H15" s="218">
        <v>6.603786294211719</v>
      </c>
      <c r="I15" s="218">
        <v>14.325311770920123</v>
      </c>
      <c r="J15" s="313">
        <f t="shared" si="0"/>
        <v>14.325311770920123</v>
      </c>
    </row>
    <row r="16" spans="1:10" ht="12.75">
      <c r="A16" s="166" t="s">
        <v>167</v>
      </c>
      <c r="B16" s="226">
        <v>1.498880243657263</v>
      </c>
      <c r="C16" s="226">
        <v>3.2196685267437672</v>
      </c>
      <c r="D16" s="216">
        <v>0.058221573464312115</v>
      </c>
      <c r="E16" s="216">
        <v>2.8445559596324</v>
      </c>
      <c r="F16" s="217">
        <v>0.396834368243951</v>
      </c>
      <c r="G16" s="217"/>
      <c r="H16" s="218">
        <v>7.609460719444346</v>
      </c>
      <c r="I16" s="218">
        <v>15.94192712931895</v>
      </c>
      <c r="J16" s="313">
        <f t="shared" si="0"/>
        <v>15.62762139118604</v>
      </c>
    </row>
    <row r="17" spans="1:10" ht="12.75">
      <c r="A17" s="167" t="s">
        <v>215</v>
      </c>
      <c r="B17" s="226">
        <v>0.34741965938503405</v>
      </c>
      <c r="C17" s="226">
        <v>3.6932290576480966</v>
      </c>
      <c r="D17" s="216">
        <v>1.8648211761719296</v>
      </c>
      <c r="E17" s="216">
        <v>0.9251428028087414</v>
      </c>
      <c r="F17" s="217">
        <v>0.054134739472605276</v>
      </c>
      <c r="G17" s="217">
        <v>3.5478231030103817</v>
      </c>
      <c r="H17" s="218">
        <v>5.237504268823411</v>
      </c>
      <c r="I17" s="218">
        <v>15.6700748073202</v>
      </c>
      <c r="J17" s="313">
        <f t="shared" si="0"/>
        <v>15.6700748073202</v>
      </c>
    </row>
    <row r="18" spans="1:10" ht="12.75">
      <c r="A18" s="167" t="s">
        <v>194</v>
      </c>
      <c r="B18" s="226">
        <v>4.758332624379813</v>
      </c>
      <c r="C18" s="226">
        <v>1.7342208533504184</v>
      </c>
      <c r="D18" s="216">
        <v>0.008064050102106535</v>
      </c>
      <c r="E18" s="216">
        <v>0.008114160179921726</v>
      </c>
      <c r="F18" s="217">
        <v>0.005290049939574715</v>
      </c>
      <c r="G18" s="217">
        <v>0.6826686610797612</v>
      </c>
      <c r="H18" s="218">
        <v>8.935142522440511</v>
      </c>
      <c r="I18" s="218">
        <v>16.131832921472107</v>
      </c>
      <c r="J18" s="313">
        <f t="shared" si="0"/>
        <v>16.131832921472107</v>
      </c>
    </row>
    <row r="19" spans="1:10" ht="12.75">
      <c r="A19" s="166" t="s">
        <v>205</v>
      </c>
      <c r="B19" s="226">
        <v>2.1548016091029023</v>
      </c>
      <c r="C19" s="226">
        <v>4.8048972621880015</v>
      </c>
      <c r="D19" s="216">
        <v>0.2856206378099042</v>
      </c>
      <c r="E19" s="216">
        <v>0.4287921407483619</v>
      </c>
      <c r="F19" s="217">
        <v>0.08780985244021622</v>
      </c>
      <c r="G19" s="217">
        <v>0.46541540302148654</v>
      </c>
      <c r="H19" s="218">
        <v>7.906156265773438</v>
      </c>
      <c r="I19" s="218">
        <v>16.13349317108431</v>
      </c>
      <c r="J19" s="313">
        <f t="shared" si="0"/>
        <v>16.13349317108431</v>
      </c>
    </row>
    <row r="20" spans="1:10" ht="12.75">
      <c r="A20" s="166" t="s">
        <v>212</v>
      </c>
      <c r="B20" s="226">
        <v>1.35385533033846</v>
      </c>
      <c r="C20" s="226">
        <v>2.8376630970295835</v>
      </c>
      <c r="D20" s="216">
        <v>2.7348449458658823</v>
      </c>
      <c r="E20" s="216">
        <v>0.28470856894250574</v>
      </c>
      <c r="F20" s="217">
        <v>0.011776528804606556</v>
      </c>
      <c r="G20" s="217"/>
      <c r="H20" s="218">
        <v>9.695252761488764</v>
      </c>
      <c r="I20" s="218">
        <v>16.981190509432903</v>
      </c>
      <c r="J20" s="313">
        <f t="shared" si="0"/>
        <v>16.9181012324698</v>
      </c>
    </row>
    <row r="21" spans="1:10" ht="12.75">
      <c r="A21" s="167" t="s">
        <v>217</v>
      </c>
      <c r="B21" s="226">
        <v>5.082143247119841</v>
      </c>
      <c r="C21" s="226">
        <v>3.1001924582458305</v>
      </c>
      <c r="D21" s="216">
        <v>0.3289497719716685</v>
      </c>
      <c r="E21" s="216">
        <v>0.7675523250384764</v>
      </c>
      <c r="F21" s="217">
        <v>0.0058048538705364194</v>
      </c>
      <c r="G21" s="217">
        <v>0.955703579899307</v>
      </c>
      <c r="H21" s="218">
        <v>6.944526984490087</v>
      </c>
      <c r="I21" s="218">
        <v>17.184873220635748</v>
      </c>
      <c r="J21" s="313">
        <f t="shared" si="0"/>
        <v>17.184873220635748</v>
      </c>
    </row>
    <row r="22" spans="1:10" ht="12.75">
      <c r="A22" s="167" t="s">
        <v>227</v>
      </c>
      <c r="B22" s="226">
        <v>1.4845256068885675</v>
      </c>
      <c r="C22" s="226">
        <v>3.1692006279344707</v>
      </c>
      <c r="D22" s="216">
        <v>0.7500408419298346</v>
      </c>
      <c r="E22" s="216">
        <v>0.32274671357991025</v>
      </c>
      <c r="F22" s="217">
        <v>0.007533335759333681</v>
      </c>
      <c r="G22" s="217"/>
      <c r="H22" s="218">
        <v>11.51259401725522</v>
      </c>
      <c r="I22" s="218">
        <v>17.687495849192207</v>
      </c>
      <c r="J22" s="313">
        <f t="shared" si="0"/>
        <v>17.246641143347336</v>
      </c>
    </row>
    <row r="23" spans="1:10" ht="12.75">
      <c r="A23" s="167" t="s">
        <v>193</v>
      </c>
      <c r="B23" s="226">
        <v>2.741684641038402</v>
      </c>
      <c r="C23" s="226">
        <v>3.291172952582226</v>
      </c>
      <c r="D23" s="216">
        <v>0.16799945200199318</v>
      </c>
      <c r="E23" s="216">
        <v>0.34291746489426345</v>
      </c>
      <c r="F23" s="217">
        <v>0.04296566973939164</v>
      </c>
      <c r="G23" s="217">
        <v>0.1120554050081708</v>
      </c>
      <c r="H23" s="218">
        <v>10.797039003069068</v>
      </c>
      <c r="I23" s="218">
        <v>17.495834588333516</v>
      </c>
      <c r="J23" s="313">
        <f t="shared" si="0"/>
        <v>17.495834588333516</v>
      </c>
    </row>
    <row r="24" spans="1:10" ht="12.75">
      <c r="A24" s="166" t="s">
        <v>216</v>
      </c>
      <c r="B24" s="226">
        <v>2.99730440970637</v>
      </c>
      <c r="C24" s="226">
        <v>1.5222959735959094</v>
      </c>
      <c r="D24" s="216">
        <v>3.7027756503921907</v>
      </c>
      <c r="E24" s="216">
        <v>1.1331604892774152</v>
      </c>
      <c r="F24" s="217">
        <v>0.0454436230081221</v>
      </c>
      <c r="G24" s="217"/>
      <c r="H24" s="218">
        <v>8.25976182514442</v>
      </c>
      <c r="I24" s="218">
        <v>17.972758047836646</v>
      </c>
      <c r="J24" s="313">
        <f t="shared" si="0"/>
        <v>17.660741971124427</v>
      </c>
    </row>
    <row r="25" spans="1:10" ht="12.75">
      <c r="A25" s="167" t="s">
        <v>228</v>
      </c>
      <c r="B25" s="226">
        <v>3.9652050988760283</v>
      </c>
      <c r="C25" s="226">
        <v>3.5863292001270857</v>
      </c>
      <c r="D25" s="216">
        <v>0.47218049502805925</v>
      </c>
      <c r="E25" s="216">
        <v>0.4792550744458133</v>
      </c>
      <c r="F25" s="217">
        <v>0.021236365985096484</v>
      </c>
      <c r="G25" s="217">
        <v>0.4731349801039002</v>
      </c>
      <c r="H25" s="218">
        <v>8.932066368385927</v>
      </c>
      <c r="I25" s="218">
        <v>17.92940758295191</v>
      </c>
      <c r="J25" s="313">
        <f t="shared" si="0"/>
        <v>17.92940758295191</v>
      </c>
    </row>
    <row r="26" spans="1:10" ht="12.75">
      <c r="A26" s="167" t="s">
        <v>195</v>
      </c>
      <c r="B26" s="226">
        <v>1.0387492053951846</v>
      </c>
      <c r="C26" s="226">
        <v>3.0606422419297346</v>
      </c>
      <c r="D26" s="216">
        <v>2.8654011426971184</v>
      </c>
      <c r="E26" s="216">
        <v>0.01222581943083867</v>
      </c>
      <c r="F26" s="217">
        <v>0.5018922602579536</v>
      </c>
      <c r="G26" s="217">
        <v>0.6141963484736586</v>
      </c>
      <c r="H26" s="218">
        <v>10.540611447666718</v>
      </c>
      <c r="I26" s="218">
        <v>18.633718465851207</v>
      </c>
      <c r="J26" s="313">
        <f t="shared" si="0"/>
        <v>18.633718465851207</v>
      </c>
    </row>
    <row r="27" spans="1:10" ht="12.75">
      <c r="A27" s="166" t="s">
        <v>209</v>
      </c>
      <c r="B27" s="226">
        <v>1.5122403032147353</v>
      </c>
      <c r="C27" s="226">
        <v>0.9166087992086851</v>
      </c>
      <c r="D27" s="216">
        <v>0.7387243724540973</v>
      </c>
      <c r="E27" s="216">
        <v>0.07724720867743073</v>
      </c>
      <c r="F27" s="217">
        <v>0.19607590158674526</v>
      </c>
      <c r="G27" s="217">
        <v>2.2544572372316907</v>
      </c>
      <c r="H27" s="218">
        <v>12.962246109452611</v>
      </c>
      <c r="I27" s="218">
        <v>18.657599931825995</v>
      </c>
      <c r="J27" s="313">
        <f t="shared" si="0"/>
        <v>18.657599931825995</v>
      </c>
    </row>
    <row r="28" spans="1:10" ht="12.75">
      <c r="A28" s="167" t="s">
        <v>191</v>
      </c>
      <c r="B28" s="226">
        <v>2.5343389134821948</v>
      </c>
      <c r="C28" s="226">
        <v>4.615668924581895</v>
      </c>
      <c r="D28" s="216">
        <v>1.3072300838687276</v>
      </c>
      <c r="E28" s="216">
        <v>0.10007895949095769</v>
      </c>
      <c r="F28" s="217">
        <v>0.015218404877273883</v>
      </c>
      <c r="G28" s="217"/>
      <c r="H28" s="218">
        <v>10.14071517774891</v>
      </c>
      <c r="I28" s="218">
        <v>18.84528238741045</v>
      </c>
      <c r="J28" s="313">
        <f t="shared" si="0"/>
        <v>18.71325046404996</v>
      </c>
    </row>
    <row r="29" spans="1:10" ht="12.75">
      <c r="A29" s="166" t="s">
        <v>198</v>
      </c>
      <c r="B29" s="226">
        <v>1.6600577258478104</v>
      </c>
      <c r="C29" s="226">
        <v>4.768165290678757</v>
      </c>
      <c r="D29" s="216">
        <v>0.006641109110478993</v>
      </c>
      <c r="E29" s="216">
        <v>1.2644671447584486</v>
      </c>
      <c r="F29" s="217">
        <v>0.2903755744568812</v>
      </c>
      <c r="G29" s="217">
        <v>0.7049076871557176</v>
      </c>
      <c r="H29" s="218">
        <v>10.118632841568482</v>
      </c>
      <c r="I29" s="218">
        <v>18.813247373576576</v>
      </c>
      <c r="J29" s="313">
        <f t="shared" si="0"/>
        <v>18.813247373576576</v>
      </c>
    </row>
    <row r="30" spans="1:10" ht="12.75">
      <c r="A30" s="166" t="s">
        <v>231</v>
      </c>
      <c r="B30" s="226">
        <v>3.2951239341246463</v>
      </c>
      <c r="C30" s="226">
        <v>3.671076339659656</v>
      </c>
      <c r="D30" s="216">
        <v>0.2294489142452676</v>
      </c>
      <c r="E30" s="216">
        <v>0.724712442497367</v>
      </c>
      <c r="F30" s="217">
        <v>0.11232558717810903</v>
      </c>
      <c r="G30" s="217">
        <v>0.5306494813120572</v>
      </c>
      <c r="H30" s="218">
        <v>10.870435658788594</v>
      </c>
      <c r="I30" s="218">
        <v>19.433772357805697</v>
      </c>
      <c r="J30" s="313">
        <f t="shared" si="0"/>
        <v>19.433772357805697</v>
      </c>
    </row>
    <row r="31" spans="1:10" ht="12.75">
      <c r="A31" s="166" t="s">
        <v>170</v>
      </c>
      <c r="B31" s="226">
        <v>1.4931540311006621</v>
      </c>
      <c r="C31" s="226">
        <v>1.3411064503853432</v>
      </c>
      <c r="D31" s="216">
        <v>4.005988466566357</v>
      </c>
      <c r="E31" s="216">
        <v>0.30780633022821746</v>
      </c>
      <c r="F31" s="217">
        <v>0.03160299081408624</v>
      </c>
      <c r="G31" s="217"/>
      <c r="H31" s="218">
        <v>12.25479873306707</v>
      </c>
      <c r="I31" s="218">
        <v>19.43455089489641</v>
      </c>
      <c r="J31" s="313">
        <f t="shared" si="0"/>
        <v>19.434457002161736</v>
      </c>
    </row>
    <row r="32" spans="1:10" ht="12.75">
      <c r="A32" s="167" t="s">
        <v>197</v>
      </c>
      <c r="B32" s="226">
        <v>3.0118273259310513</v>
      </c>
      <c r="C32" s="226">
        <v>4.56023558449607</v>
      </c>
      <c r="D32" s="216">
        <v>0.5893300849988847</v>
      </c>
      <c r="E32" s="216">
        <v>1.0962742299157142</v>
      </c>
      <c r="F32" s="217">
        <v>0.0036413704239492972</v>
      </c>
      <c r="G32" s="217">
        <v>0.4391835513810385</v>
      </c>
      <c r="H32" s="218">
        <v>9.968816835448884</v>
      </c>
      <c r="I32" s="218">
        <v>19.66930898259559</v>
      </c>
      <c r="J32" s="313">
        <f t="shared" si="0"/>
        <v>19.66930898259559</v>
      </c>
    </row>
    <row r="33" spans="1:10" ht="12.75">
      <c r="A33" s="166" t="s">
        <v>179</v>
      </c>
      <c r="B33" s="226">
        <v>2.818588920850196</v>
      </c>
      <c r="C33" s="226">
        <v>5.10747666686278</v>
      </c>
      <c r="D33" s="216">
        <v>0.622992175280352</v>
      </c>
      <c r="E33" s="216">
        <v>0.4133015682425416</v>
      </c>
      <c r="F33" s="217">
        <v>0.11136949568794563</v>
      </c>
      <c r="G33" s="217">
        <v>0.06476133078505342</v>
      </c>
      <c r="H33" s="218">
        <v>10.53997999922781</v>
      </c>
      <c r="I33" s="218">
        <v>19.67847015693668</v>
      </c>
      <c r="J33" s="313">
        <f t="shared" si="0"/>
        <v>19.67847015693668</v>
      </c>
    </row>
    <row r="34" spans="1:10" ht="12.75">
      <c r="A34" s="167" t="s">
        <v>176</v>
      </c>
      <c r="B34" s="226">
        <v>1.4612883143041238</v>
      </c>
      <c r="C34" s="226">
        <v>1.700797413456133</v>
      </c>
      <c r="D34" s="216">
        <v>0.3834677087111942</v>
      </c>
      <c r="E34" s="216">
        <v>1.7182154683852247</v>
      </c>
      <c r="F34" s="217">
        <v>0.028014955942502695</v>
      </c>
      <c r="G34" s="217"/>
      <c r="H34" s="218">
        <v>14.55442692735221</v>
      </c>
      <c r="I34" s="218">
        <v>20.38977603313012</v>
      </c>
      <c r="J34" s="313">
        <f t="shared" si="0"/>
        <v>19.84621078815139</v>
      </c>
    </row>
    <row r="35" spans="1:10" ht="12.75">
      <c r="A35" s="166" t="s">
        <v>210</v>
      </c>
      <c r="B35" s="226">
        <v>2.090458279293273</v>
      </c>
      <c r="C35" s="226">
        <v>2.6417777049778834</v>
      </c>
      <c r="D35" s="216">
        <v>1.148845816306462</v>
      </c>
      <c r="E35" s="216">
        <v>0.928029240763248</v>
      </c>
      <c r="F35" s="217">
        <v>0.14440914863058651</v>
      </c>
      <c r="G35" s="217">
        <v>0.5554190513353348</v>
      </c>
      <c r="H35" s="218">
        <v>12.338204800614719</v>
      </c>
      <c r="I35" s="218">
        <v>19.847144041921506</v>
      </c>
      <c r="J35" s="313">
        <f t="shared" si="0"/>
        <v>19.847144041921506</v>
      </c>
    </row>
    <row r="36" spans="1:10" ht="12.75">
      <c r="A36" s="166" t="s">
        <v>172</v>
      </c>
      <c r="B36" s="226">
        <v>2.429420275263457</v>
      </c>
      <c r="C36" s="226">
        <v>3.0916228842998343</v>
      </c>
      <c r="D36" s="216">
        <v>2.1490238518106324</v>
      </c>
      <c r="E36" s="216">
        <v>0.8373734393612757</v>
      </c>
      <c r="F36" s="217">
        <v>0.010015676811516272</v>
      </c>
      <c r="G36" s="217">
        <v>0.8669898411352825</v>
      </c>
      <c r="H36" s="218">
        <v>10.52963450074996</v>
      </c>
      <c r="I36" s="218">
        <v>19.91408046943196</v>
      </c>
      <c r="J36" s="313">
        <f t="shared" si="0"/>
        <v>19.91408046943196</v>
      </c>
    </row>
    <row r="37" spans="1:10" ht="12.75">
      <c r="A37" s="166" t="s">
        <v>230</v>
      </c>
      <c r="B37" s="226">
        <v>5.6058680132693475</v>
      </c>
      <c r="C37" s="226">
        <v>0.7277750123735238</v>
      </c>
      <c r="D37" s="216">
        <v>4.472294155184283</v>
      </c>
      <c r="E37" s="216">
        <v>0.18049298683954262</v>
      </c>
      <c r="F37" s="217">
        <v>0.48494881032605264</v>
      </c>
      <c r="G37" s="217">
        <v>0.6066482697857971</v>
      </c>
      <c r="H37" s="218">
        <v>7.93657530916289</v>
      </c>
      <c r="I37" s="218">
        <v>20.014602556941437</v>
      </c>
      <c r="J37" s="313">
        <f t="shared" si="0"/>
        <v>20.014602556941437</v>
      </c>
    </row>
    <row r="38" spans="1:10" ht="12.75">
      <c r="A38" s="166" t="s">
        <v>175</v>
      </c>
      <c r="B38" s="226">
        <v>2.318572978148822</v>
      </c>
      <c r="C38" s="226">
        <v>4.129366563159813</v>
      </c>
      <c r="D38" s="216">
        <v>0.2657389955229448</v>
      </c>
      <c r="E38" s="216">
        <v>0.22056495548520516</v>
      </c>
      <c r="F38" s="217">
        <v>0.09418266760221883</v>
      </c>
      <c r="G38" s="217"/>
      <c r="H38" s="218">
        <v>13.225520314295814</v>
      </c>
      <c r="I38" s="218">
        <v>20.468968861370815</v>
      </c>
      <c r="J38" s="313">
        <f t="shared" si="0"/>
        <v>20.253946474214818</v>
      </c>
    </row>
    <row r="39" spans="1:10" ht="12.75">
      <c r="A39" s="166" t="s">
        <v>189</v>
      </c>
      <c r="B39" s="226">
        <v>2.6867765916336808</v>
      </c>
      <c r="C39" s="226">
        <v>4.733804329774259</v>
      </c>
      <c r="D39" s="216">
        <v>0.0035958750453808364</v>
      </c>
      <c r="E39" s="216">
        <v>0.5492977791686435</v>
      </c>
      <c r="F39" s="217">
        <v>0.14026408731542261</v>
      </c>
      <c r="G39" s="217">
        <v>0.31915390215402084</v>
      </c>
      <c r="H39" s="218">
        <v>12.179418985868605</v>
      </c>
      <c r="I39" s="218">
        <v>20.612311550960012</v>
      </c>
      <c r="J39" s="313">
        <f t="shared" si="0"/>
        <v>20.612311550960012</v>
      </c>
    </row>
    <row r="40" spans="1:10" ht="12.75">
      <c r="A40" s="167" t="s">
        <v>221</v>
      </c>
      <c r="B40" s="226">
        <v>2.5505648879881377</v>
      </c>
      <c r="C40" s="226">
        <v>1.6133693542834813</v>
      </c>
      <c r="D40" s="216">
        <v>0.6058932171240521</v>
      </c>
      <c r="E40" s="216">
        <v>0.12785506196066976</v>
      </c>
      <c r="F40" s="217">
        <v>0.006200615623495054</v>
      </c>
      <c r="G40" s="217"/>
      <c r="H40" s="218">
        <v>16.142132657488172</v>
      </c>
      <c r="I40" s="218">
        <v>21.318997773488995</v>
      </c>
      <c r="J40" s="313">
        <f t="shared" si="0"/>
        <v>21.04601579446801</v>
      </c>
    </row>
    <row r="41" spans="1:10" ht="12.75">
      <c r="A41" s="166" t="s">
        <v>174</v>
      </c>
      <c r="B41" s="226">
        <v>2.7493363027633713</v>
      </c>
      <c r="C41" s="226">
        <v>5.510181721618395</v>
      </c>
      <c r="D41" s="216">
        <v>0.06676267057684626</v>
      </c>
      <c r="E41" s="216">
        <v>1.569104868599677</v>
      </c>
      <c r="F41" s="217">
        <v>0.06206334064396657</v>
      </c>
      <c r="G41" s="217">
        <v>0.5759990304377922</v>
      </c>
      <c r="H41" s="218">
        <v>10.531259536949317</v>
      </c>
      <c r="I41" s="218">
        <v>21.064707471589365</v>
      </c>
      <c r="J41" s="313">
        <f t="shared" si="0"/>
        <v>21.064707471589365</v>
      </c>
    </row>
    <row r="42" spans="1:10" ht="12.75">
      <c r="A42" s="167" t="s">
        <v>192</v>
      </c>
      <c r="B42" s="226">
        <v>3.8714544080392486</v>
      </c>
      <c r="C42" s="226">
        <v>0.40686366863104695</v>
      </c>
      <c r="D42" s="216">
        <v>2.5335099459525274</v>
      </c>
      <c r="E42" s="216">
        <v>0.471282461613292</v>
      </c>
      <c r="F42" s="217">
        <v>0.013469515901530116</v>
      </c>
      <c r="G42" s="217">
        <v>0.6712875603218471</v>
      </c>
      <c r="H42" s="218">
        <v>13.149716539398746</v>
      </c>
      <c r="I42" s="218">
        <v>21.117584099858238</v>
      </c>
      <c r="J42" s="313">
        <f t="shared" si="0"/>
        <v>21.117584099858238</v>
      </c>
    </row>
    <row r="43" spans="1:10" ht="12.75">
      <c r="A43" s="166" t="s">
        <v>187</v>
      </c>
      <c r="B43" s="226">
        <v>2.419162478551467</v>
      </c>
      <c r="C43" s="226">
        <v>2.5499337383007585</v>
      </c>
      <c r="D43" s="216">
        <v>1.8521278790825377</v>
      </c>
      <c r="E43" s="216">
        <v>0.5258125638999935</v>
      </c>
      <c r="F43" s="217">
        <v>0.0925410087386851</v>
      </c>
      <c r="G43" s="217">
        <v>0.5048937935609992</v>
      </c>
      <c r="H43" s="218">
        <v>13.307775409919739</v>
      </c>
      <c r="I43" s="218">
        <v>21.25224687205418</v>
      </c>
      <c r="J43" s="313">
        <f aca="true" t="shared" si="1" ref="J43:J75">SUM(B43:H43)</f>
        <v>21.25224687205418</v>
      </c>
    </row>
    <row r="44" spans="1:10" ht="12.75">
      <c r="A44" s="167" t="s">
        <v>188</v>
      </c>
      <c r="B44" s="226">
        <v>1.5330244336986354</v>
      </c>
      <c r="C44" s="226">
        <v>2.551378574213743</v>
      </c>
      <c r="D44" s="216">
        <v>1.6975235369345754</v>
      </c>
      <c r="E44" s="216">
        <v>0.012562863148470882</v>
      </c>
      <c r="F44" s="217">
        <v>0.1352120691425469</v>
      </c>
      <c r="G44" s="217">
        <v>1.723673435063649</v>
      </c>
      <c r="H44" s="218">
        <v>13.609835813714824</v>
      </c>
      <c r="I44" s="218">
        <v>21.263210725916444</v>
      </c>
      <c r="J44" s="313">
        <f t="shared" si="1"/>
        <v>21.263210725916444</v>
      </c>
    </row>
    <row r="45" spans="1:10" ht="12.75">
      <c r="A45" s="166" t="s">
        <v>207</v>
      </c>
      <c r="B45" s="226">
        <v>2.8677455248297505</v>
      </c>
      <c r="C45" s="226">
        <v>2.422550699513721</v>
      </c>
      <c r="D45" s="216">
        <v>0.2777594580685232</v>
      </c>
      <c r="E45" s="216">
        <v>0.2195025308931875</v>
      </c>
      <c r="F45" s="217">
        <v>0.009823024727534602</v>
      </c>
      <c r="G45" s="217">
        <v>0.20470622798456262</v>
      </c>
      <c r="H45" s="218">
        <v>15.279265782909896</v>
      </c>
      <c r="I45" s="218">
        <v>21.281353248927175</v>
      </c>
      <c r="J45" s="313">
        <f t="shared" si="1"/>
        <v>21.281353248927175</v>
      </c>
    </row>
    <row r="46" spans="1:10" s="208" customFormat="1" ht="12.75">
      <c r="A46" s="166" t="s">
        <v>204</v>
      </c>
      <c r="B46" s="226">
        <v>2.140320263587178</v>
      </c>
      <c r="C46" s="226">
        <v>3.7934037299590315</v>
      </c>
      <c r="D46" s="216">
        <v>1.3421909875293068</v>
      </c>
      <c r="E46" s="216">
        <v>2.5620128035020535</v>
      </c>
      <c r="F46" s="217">
        <v>0.06276571936866304</v>
      </c>
      <c r="G46" s="217"/>
      <c r="H46" s="218">
        <v>11.872222601131387</v>
      </c>
      <c r="I46" s="218">
        <v>22.258139142527163</v>
      </c>
      <c r="J46" s="313">
        <f t="shared" si="1"/>
        <v>21.77291610507762</v>
      </c>
    </row>
    <row r="47" spans="1:10" ht="12.75">
      <c r="A47" s="166" t="s">
        <v>201</v>
      </c>
      <c r="B47" s="226">
        <v>1.6053833170110536</v>
      </c>
      <c r="C47" s="226">
        <v>2.0528604313315384</v>
      </c>
      <c r="D47" s="216">
        <v>1.4466405522324912</v>
      </c>
      <c r="E47" s="216">
        <v>0.018708059660728082</v>
      </c>
      <c r="F47" s="217">
        <v>0.005171310307520827</v>
      </c>
      <c r="G47" s="217"/>
      <c r="H47" s="218">
        <v>16.905271113704853</v>
      </c>
      <c r="I47" s="218">
        <v>22.297817882727998</v>
      </c>
      <c r="J47" s="313">
        <f t="shared" si="1"/>
        <v>22.034034784248185</v>
      </c>
    </row>
    <row r="48" spans="1:10" ht="12.75">
      <c r="A48" s="166" t="s">
        <v>244</v>
      </c>
      <c r="B48" s="226">
        <v>2.599077387815594</v>
      </c>
      <c r="C48" s="226">
        <v>4.390454790602895</v>
      </c>
      <c r="D48" s="216">
        <v>0.5873800988210256</v>
      </c>
      <c r="E48" s="216">
        <v>0.6268623757092691</v>
      </c>
      <c r="F48" s="217">
        <v>0.10543858997604261</v>
      </c>
      <c r="G48" s="217">
        <v>0.5766685370150952</v>
      </c>
      <c r="H48" s="218">
        <v>13.18701661266454</v>
      </c>
      <c r="I48" s="218">
        <v>22.07289839260446</v>
      </c>
      <c r="J48" s="313">
        <f t="shared" si="1"/>
        <v>22.07289839260446</v>
      </c>
    </row>
    <row r="49" spans="1:10" ht="12.75">
      <c r="A49" s="166" t="s">
        <v>173</v>
      </c>
      <c r="B49" s="226">
        <v>1.6363967999796571</v>
      </c>
      <c r="C49" s="226">
        <v>3.856885441321513</v>
      </c>
      <c r="D49" s="216">
        <v>1.208631455153789</v>
      </c>
      <c r="E49" s="216">
        <v>0.5213794743980991</v>
      </c>
      <c r="F49" s="217">
        <v>0.000439180879919121</v>
      </c>
      <c r="G49" s="217">
        <v>1.1546150300976912</v>
      </c>
      <c r="H49" s="218">
        <v>13.726018757300665</v>
      </c>
      <c r="I49" s="218">
        <v>22.104366139131333</v>
      </c>
      <c r="J49" s="313">
        <f t="shared" si="1"/>
        <v>22.104366139131333</v>
      </c>
    </row>
    <row r="50" spans="1:10" ht="12.75">
      <c r="A50" s="167" t="s">
        <v>190</v>
      </c>
      <c r="B50" s="226">
        <v>2.8662328723623354</v>
      </c>
      <c r="C50" s="226">
        <v>3.6318390989084683</v>
      </c>
      <c r="D50" s="216">
        <v>2.6990554769400603</v>
      </c>
      <c r="E50" s="216">
        <v>1.0148367921714154</v>
      </c>
      <c r="F50" s="217">
        <v>0.24786728871124453</v>
      </c>
      <c r="G50" s="217"/>
      <c r="H50" s="218">
        <v>11.729483211230349</v>
      </c>
      <c r="I50" s="218">
        <v>22.230708972746477</v>
      </c>
      <c r="J50" s="313">
        <f t="shared" si="1"/>
        <v>22.189314740323873</v>
      </c>
    </row>
    <row r="51" spans="1:10" ht="12.75">
      <c r="A51" s="166" t="s">
        <v>206</v>
      </c>
      <c r="B51" s="226">
        <v>1.3881537069730001</v>
      </c>
      <c r="C51" s="226">
        <v>5.347514693110561</v>
      </c>
      <c r="D51" s="216">
        <v>0.3326894636599462</v>
      </c>
      <c r="E51" s="216">
        <v>0.41106865619295974</v>
      </c>
      <c r="F51" s="217">
        <v>0.3133353718790275</v>
      </c>
      <c r="G51" s="217"/>
      <c r="H51" s="218">
        <v>14.61110067089609</v>
      </c>
      <c r="I51" s="218">
        <v>22.602529137551553</v>
      </c>
      <c r="J51" s="313">
        <f t="shared" si="1"/>
        <v>22.403862562711584</v>
      </c>
    </row>
    <row r="52" spans="1:10" ht="12.75">
      <c r="A52" s="166" t="s">
        <v>208</v>
      </c>
      <c r="B52" s="226">
        <v>1.7547765045880936</v>
      </c>
      <c r="C52" s="226">
        <v>4.459572993613445</v>
      </c>
      <c r="D52" s="216">
        <v>0.35882435620859</v>
      </c>
      <c r="E52" s="216">
        <v>0.4816004764035</v>
      </c>
      <c r="F52" s="217">
        <v>0.034974350347525274</v>
      </c>
      <c r="G52" s="217">
        <v>0.6939619652307059</v>
      </c>
      <c r="H52" s="218">
        <v>14.860608769002859</v>
      </c>
      <c r="I52" s="218">
        <v>22.64431941539472</v>
      </c>
      <c r="J52" s="313">
        <f t="shared" si="1"/>
        <v>22.64431941539472</v>
      </c>
    </row>
    <row r="53" spans="1:10" ht="12.75">
      <c r="A53" s="166" t="s">
        <v>229</v>
      </c>
      <c r="B53" s="226">
        <v>3.033322757681283</v>
      </c>
      <c r="C53" s="226">
        <v>5.256414887668036</v>
      </c>
      <c r="D53" s="216">
        <v>0.03407113153131647</v>
      </c>
      <c r="E53" s="216">
        <v>0.7049500053797786</v>
      </c>
      <c r="F53" s="217">
        <v>0.0008972010364800553</v>
      </c>
      <c r="G53" s="217">
        <v>0.12552017653354852</v>
      </c>
      <c r="H53" s="218">
        <v>13.54082890186151</v>
      </c>
      <c r="I53" s="218">
        <v>22.696005061691952</v>
      </c>
      <c r="J53" s="313">
        <f t="shared" si="1"/>
        <v>22.696005061691952</v>
      </c>
    </row>
    <row r="54" spans="1:10" ht="12.75">
      <c r="A54" s="166" t="s">
        <v>203</v>
      </c>
      <c r="B54" s="226">
        <v>2.797027613977175</v>
      </c>
      <c r="C54" s="226">
        <v>1.2698463592791178</v>
      </c>
      <c r="D54" s="216">
        <v>1.0522615260180608</v>
      </c>
      <c r="E54" s="216">
        <v>0.03042105103802939</v>
      </c>
      <c r="F54" s="217">
        <v>0.01168482505470081</v>
      </c>
      <c r="G54" s="217"/>
      <c r="H54" s="218">
        <v>18.03807549588006</v>
      </c>
      <c r="I54" s="218">
        <v>23.296968699868785</v>
      </c>
      <c r="J54" s="313">
        <f t="shared" si="1"/>
        <v>23.199316871247145</v>
      </c>
    </row>
    <row r="55" spans="1:10" ht="12.75">
      <c r="A55" s="166" t="s">
        <v>220</v>
      </c>
      <c r="B55" s="226">
        <v>2.137193299946688</v>
      </c>
      <c r="C55" s="226">
        <v>6.827559978255454</v>
      </c>
      <c r="D55" s="216">
        <v>0.10190769852834336</v>
      </c>
      <c r="E55" s="216">
        <v>0.8031894538211937</v>
      </c>
      <c r="F55" s="217">
        <v>0.09575380103781939</v>
      </c>
      <c r="G55" s="217">
        <v>0.529897450695973</v>
      </c>
      <c r="H55" s="218">
        <v>12.764183834563003</v>
      </c>
      <c r="I55" s="218">
        <v>23.259685516848474</v>
      </c>
      <c r="J55" s="313">
        <f t="shared" si="1"/>
        <v>23.259685516848474</v>
      </c>
    </row>
    <row r="56" spans="1:10" ht="12.75">
      <c r="A56" s="166" t="s">
        <v>222</v>
      </c>
      <c r="B56" s="226">
        <v>2.672954891586091</v>
      </c>
      <c r="C56" s="226">
        <v>5.312289074507397</v>
      </c>
      <c r="D56" s="216">
        <v>0.11099349620803167</v>
      </c>
      <c r="E56" s="216">
        <v>0.005557221484838948</v>
      </c>
      <c r="F56" s="217">
        <v>0.603115806558673</v>
      </c>
      <c r="G56" s="217">
        <v>0.42930204353693213</v>
      </c>
      <c r="H56" s="218">
        <v>14.282443331684128</v>
      </c>
      <c r="I56" s="218">
        <v>23.416655865566092</v>
      </c>
      <c r="J56" s="313">
        <f t="shared" si="1"/>
        <v>23.416655865566092</v>
      </c>
    </row>
    <row r="57" spans="1:10" ht="12.75">
      <c r="A57" s="167" t="s">
        <v>169</v>
      </c>
      <c r="B57" s="226">
        <v>2.9079510624518754</v>
      </c>
      <c r="C57" s="226">
        <v>1.628407115819595</v>
      </c>
      <c r="D57" s="216">
        <v>0.41625190766377784</v>
      </c>
      <c r="E57" s="216">
        <v>0.9860726889119533</v>
      </c>
      <c r="F57" s="217">
        <v>0.011086024816250983</v>
      </c>
      <c r="G57" s="217">
        <v>0.3743749416232909</v>
      </c>
      <c r="H57" s="218">
        <v>17.116604938563892</v>
      </c>
      <c r="I57" s="218">
        <v>23.440748679850635</v>
      </c>
      <c r="J57" s="313">
        <f t="shared" si="1"/>
        <v>23.440748679850635</v>
      </c>
    </row>
    <row r="58" spans="1:10" ht="12.75">
      <c r="A58" s="166" t="s">
        <v>225</v>
      </c>
      <c r="B58" s="226">
        <v>4.675653481262547</v>
      </c>
      <c r="C58" s="226">
        <v>3.8747230873139813</v>
      </c>
      <c r="D58" s="216">
        <v>0.15807990818885642</v>
      </c>
      <c r="E58" s="216">
        <v>0.12777684108093368</v>
      </c>
      <c r="F58" s="217">
        <v>0.09905099886517732</v>
      </c>
      <c r="G58" s="217">
        <v>1.7295861287464724</v>
      </c>
      <c r="H58" s="218">
        <v>13.00151584286715</v>
      </c>
      <c r="I58" s="218">
        <v>23.666386288325118</v>
      </c>
      <c r="J58" s="313">
        <f t="shared" si="1"/>
        <v>23.666386288325118</v>
      </c>
    </row>
    <row r="59" spans="1:10" ht="12.75">
      <c r="A59" s="166" t="s">
        <v>213</v>
      </c>
      <c r="B59" s="226">
        <v>5.710502217274023</v>
      </c>
      <c r="C59" s="226">
        <v>5.580922092496692</v>
      </c>
      <c r="D59" s="216">
        <v>1.0633062964566484</v>
      </c>
      <c r="E59" s="216">
        <v>1.1933676719092894</v>
      </c>
      <c r="F59" s="217">
        <v>0.19866277252106457</v>
      </c>
      <c r="G59" s="217">
        <v>0.03259020555935166</v>
      </c>
      <c r="H59" s="218">
        <v>10.403391454689551</v>
      </c>
      <c r="I59" s="218">
        <v>24.18274271090662</v>
      </c>
      <c r="J59" s="313">
        <f t="shared" si="1"/>
        <v>24.18274271090662</v>
      </c>
    </row>
    <row r="60" spans="1:10" ht="12.75">
      <c r="A60" s="167" t="s">
        <v>202</v>
      </c>
      <c r="B60" s="226">
        <v>1.6409369584453692</v>
      </c>
      <c r="C60" s="226">
        <v>3.7648646954005756</v>
      </c>
      <c r="D60" s="216">
        <v>1.7710096453743702</v>
      </c>
      <c r="E60" s="216">
        <v>0.13168144250338543</v>
      </c>
      <c r="F60" s="217">
        <v>0.14231764350449794</v>
      </c>
      <c r="G60" s="217">
        <v>1.390587727413699</v>
      </c>
      <c r="H60" s="218">
        <v>15.449319663332588</v>
      </c>
      <c r="I60" s="218">
        <v>24.290717775974485</v>
      </c>
      <c r="J60" s="313">
        <f t="shared" si="1"/>
        <v>24.290717775974485</v>
      </c>
    </row>
    <row r="61" spans="1:10" ht="12.75">
      <c r="A61" s="166" t="s">
        <v>182</v>
      </c>
      <c r="B61" s="226">
        <v>2.351587520339848</v>
      </c>
      <c r="C61" s="226">
        <v>5.009577113970888</v>
      </c>
      <c r="D61" s="216">
        <v>0.5700833884711187</v>
      </c>
      <c r="E61" s="216">
        <v>0.744289153811323</v>
      </c>
      <c r="F61" s="217">
        <v>0.016857610261201472</v>
      </c>
      <c r="G61" s="217">
        <v>0.6871408028159003</v>
      </c>
      <c r="H61" s="218">
        <v>14.944048265905398</v>
      </c>
      <c r="I61" s="218">
        <v>24.323583855575677</v>
      </c>
      <c r="J61" s="313">
        <f t="shared" si="1"/>
        <v>24.323583855575677</v>
      </c>
    </row>
    <row r="62" spans="1:10" ht="12.75">
      <c r="A62" s="166" t="s">
        <v>214</v>
      </c>
      <c r="B62" s="226">
        <v>3.209114367033937</v>
      </c>
      <c r="C62" s="226">
        <v>5.693728906861043</v>
      </c>
      <c r="D62" s="216">
        <v>1.4999362181999203</v>
      </c>
      <c r="E62" s="216">
        <v>0.4921956776413765</v>
      </c>
      <c r="F62" s="217">
        <v>0.01187108142724469</v>
      </c>
      <c r="G62" s="217"/>
      <c r="H62" s="218">
        <v>13.763080887960346</v>
      </c>
      <c r="I62" s="218">
        <v>25.370326273203492</v>
      </c>
      <c r="J62" s="313">
        <f t="shared" si="1"/>
        <v>24.669927139123867</v>
      </c>
    </row>
    <row r="63" spans="1:10" ht="12.75">
      <c r="A63" s="166" t="s">
        <v>181</v>
      </c>
      <c r="B63" s="226">
        <v>1.569158156640917</v>
      </c>
      <c r="C63" s="226">
        <v>7.155719258227464</v>
      </c>
      <c r="D63" s="216">
        <v>0.22609392593794908</v>
      </c>
      <c r="E63" s="216">
        <v>0.22690233381672442</v>
      </c>
      <c r="F63" s="217">
        <v>0.012018588209613768</v>
      </c>
      <c r="G63" s="217">
        <v>0.3359828126861082</v>
      </c>
      <c r="H63" s="218">
        <v>15.209659933532649</v>
      </c>
      <c r="I63" s="218">
        <v>24.735535009051425</v>
      </c>
      <c r="J63" s="313">
        <f t="shared" si="1"/>
        <v>24.735535009051425</v>
      </c>
    </row>
    <row r="64" spans="1:10" ht="12.75">
      <c r="A64" s="166" t="s">
        <v>185</v>
      </c>
      <c r="B64" s="226">
        <v>3.017691667865453</v>
      </c>
      <c r="C64" s="226">
        <v>8.18138941875618</v>
      </c>
      <c r="D64" s="216">
        <v>0.4651138127678358</v>
      </c>
      <c r="E64" s="216">
        <v>0.7452093497326011</v>
      </c>
      <c r="F64" s="217">
        <v>0.01911508259472683</v>
      </c>
      <c r="G64" s="217">
        <v>0.337688852537557</v>
      </c>
      <c r="H64" s="218">
        <v>12.315166934692776</v>
      </c>
      <c r="I64" s="218">
        <v>25.08137511894713</v>
      </c>
      <c r="J64" s="313">
        <f t="shared" si="1"/>
        <v>25.08137511894713</v>
      </c>
    </row>
    <row r="65" spans="1:10" ht="12.75">
      <c r="A65" s="167" t="s">
        <v>186</v>
      </c>
      <c r="B65" s="226">
        <v>3.4255404270523826</v>
      </c>
      <c r="C65" s="226">
        <v>5.692772812171484</v>
      </c>
      <c r="D65" s="216">
        <v>1.8411389277483146</v>
      </c>
      <c r="E65" s="216">
        <v>0.46611758202165987</v>
      </c>
      <c r="F65" s="217">
        <v>0.021025432275212808</v>
      </c>
      <c r="G65" s="217"/>
      <c r="H65" s="218">
        <v>13.72395785069531</v>
      </c>
      <c r="I65" s="218">
        <v>26.24627643697587</v>
      </c>
      <c r="J65" s="313">
        <f t="shared" si="1"/>
        <v>25.170553031964364</v>
      </c>
    </row>
    <row r="66" spans="1:10" ht="12.75">
      <c r="A66" s="166" t="s">
        <v>199</v>
      </c>
      <c r="B66" s="226">
        <v>2.3188254793726166</v>
      </c>
      <c r="C66" s="226">
        <v>4.976748794811453</v>
      </c>
      <c r="D66" s="216">
        <v>0.1873778859534525</v>
      </c>
      <c r="E66" s="216">
        <v>0.47966839382262094</v>
      </c>
      <c r="F66" s="217">
        <v>0.11614868107417209</v>
      </c>
      <c r="G66" s="217">
        <v>1.0503200681968181</v>
      </c>
      <c r="H66" s="218">
        <v>16.977010381897863</v>
      </c>
      <c r="I66" s="218">
        <v>26.106099685128996</v>
      </c>
      <c r="J66" s="313">
        <f t="shared" si="1"/>
        <v>26.106099685128996</v>
      </c>
    </row>
    <row r="67" spans="1:10" ht="12.75">
      <c r="A67" s="166" t="s">
        <v>184</v>
      </c>
      <c r="B67" s="226">
        <v>4.335537160794956</v>
      </c>
      <c r="C67" s="226">
        <v>3.027887322822899</v>
      </c>
      <c r="D67" s="216">
        <v>1.3313681102491408</v>
      </c>
      <c r="E67" s="216">
        <v>0.9069791960476081</v>
      </c>
      <c r="F67" s="217">
        <v>0.1862654839981026</v>
      </c>
      <c r="G67" s="217">
        <v>1.5385583696882392</v>
      </c>
      <c r="H67" s="218">
        <v>16.198321707750733</v>
      </c>
      <c r="I67" s="218">
        <v>27.52491735135168</v>
      </c>
      <c r="J67" s="313">
        <f t="shared" si="1"/>
        <v>27.52491735135168</v>
      </c>
    </row>
    <row r="68" spans="1:10" ht="12.75">
      <c r="A68" s="166" t="s">
        <v>224</v>
      </c>
      <c r="B68" s="226">
        <v>1.43080044216266</v>
      </c>
      <c r="C68" s="226">
        <v>6.674944839510189</v>
      </c>
      <c r="D68" s="216">
        <v>0.2715168806123174</v>
      </c>
      <c r="E68" s="216">
        <v>0.5730004527746644</v>
      </c>
      <c r="F68" s="217">
        <v>0.062237996865366796</v>
      </c>
      <c r="G68" s="217">
        <v>0.5394000704676039</v>
      </c>
      <c r="H68" s="218">
        <v>18.52307789486618</v>
      </c>
      <c r="I68" s="218">
        <v>28.07497857725898</v>
      </c>
      <c r="J68" s="313">
        <f t="shared" si="1"/>
        <v>28.07497857725898</v>
      </c>
    </row>
    <row r="69" spans="1:10" ht="12.75">
      <c r="A69" s="166" t="s">
        <v>200</v>
      </c>
      <c r="B69" s="226">
        <v>1.933791357186042</v>
      </c>
      <c r="C69" s="226">
        <v>7.359886650866251</v>
      </c>
      <c r="D69" s="216">
        <v>0.007323924966389228</v>
      </c>
      <c r="E69" s="216">
        <v>1.0146398983623754</v>
      </c>
      <c r="F69" s="217">
        <v>0.004341516279616542</v>
      </c>
      <c r="G69" s="217">
        <v>0.4066276260495627</v>
      </c>
      <c r="H69" s="218">
        <v>17.91136650275745</v>
      </c>
      <c r="I69" s="218">
        <v>28.637977476467686</v>
      </c>
      <c r="J69" s="313">
        <f t="shared" si="1"/>
        <v>28.637977476467686</v>
      </c>
    </row>
    <row r="70" spans="1:10" ht="12.75">
      <c r="A70" s="167" t="s">
        <v>180</v>
      </c>
      <c r="B70" s="226">
        <v>3.809262459508183</v>
      </c>
      <c r="C70" s="226">
        <v>3.86932493142929</v>
      </c>
      <c r="D70" s="216">
        <v>0.7543036578183617</v>
      </c>
      <c r="E70" s="216">
        <v>0.30539739566167157</v>
      </c>
      <c r="F70" s="217">
        <v>0.12434987937644948</v>
      </c>
      <c r="G70" s="217"/>
      <c r="H70" s="218">
        <v>20.88497671103751</v>
      </c>
      <c r="I70" s="218">
        <v>31.667755528780194</v>
      </c>
      <c r="J70" s="313">
        <f t="shared" si="1"/>
        <v>29.747615034831465</v>
      </c>
    </row>
    <row r="71" spans="1:10" ht="12.75">
      <c r="A71" s="166" t="s">
        <v>219</v>
      </c>
      <c r="B71" s="226">
        <v>1.6820547507327888</v>
      </c>
      <c r="C71" s="226">
        <v>0.19866340953308637</v>
      </c>
      <c r="D71" s="216">
        <v>1.3357413792469757</v>
      </c>
      <c r="E71" s="216">
        <v>0.1965443925097894</v>
      </c>
      <c r="F71" s="217">
        <v>0.6687052978615178</v>
      </c>
      <c r="G71" s="217">
        <v>14.373962782406984</v>
      </c>
      <c r="H71" s="218">
        <v>11.85553597972891</v>
      </c>
      <c r="I71" s="218">
        <v>30.31120799202005</v>
      </c>
      <c r="J71" s="313">
        <f t="shared" si="1"/>
        <v>30.31120799202005</v>
      </c>
    </row>
    <row r="72" spans="1:10" ht="12.75">
      <c r="A72" s="167" t="s">
        <v>196</v>
      </c>
      <c r="B72" s="226">
        <v>1.9084891752813178</v>
      </c>
      <c r="C72" s="226">
        <v>0.5772759742206475</v>
      </c>
      <c r="D72" s="216">
        <v>0.14325518652358937</v>
      </c>
      <c r="E72" s="216">
        <v>4.0623373350889125</v>
      </c>
      <c r="F72" s="217">
        <v>0.1964379547937476</v>
      </c>
      <c r="G72" s="217">
        <v>1.4614757757358063</v>
      </c>
      <c r="H72" s="218">
        <v>22.33982941165078</v>
      </c>
      <c r="I72" s="218">
        <v>30.6891008132948</v>
      </c>
      <c r="J72" s="313">
        <f t="shared" si="1"/>
        <v>30.6891008132948</v>
      </c>
    </row>
    <row r="73" spans="1:10" ht="12.75">
      <c r="A73" s="167" t="s">
        <v>183</v>
      </c>
      <c r="B73" s="226">
        <v>2.274618086820386</v>
      </c>
      <c r="C73" s="226">
        <v>1.8360219418425885</v>
      </c>
      <c r="D73" s="216">
        <v>1.5453843186298926</v>
      </c>
      <c r="E73" s="216">
        <v>0.08913566958828056</v>
      </c>
      <c r="F73" s="217">
        <v>0.3036089171292389</v>
      </c>
      <c r="G73" s="217">
        <v>14.001361065310324</v>
      </c>
      <c r="H73" s="218">
        <v>11.457555527316764</v>
      </c>
      <c r="I73" s="218">
        <v>31.507685526637474</v>
      </c>
      <c r="J73" s="313">
        <f t="shared" si="1"/>
        <v>31.507685526637474</v>
      </c>
    </row>
    <row r="74" spans="1:10" ht="12.75">
      <c r="A74" s="166" t="s">
        <v>171</v>
      </c>
      <c r="B74" s="226">
        <v>2.1932109722034525</v>
      </c>
      <c r="C74" s="226">
        <v>2.356136923565188</v>
      </c>
      <c r="D74" s="216">
        <v>0.968277103827063</v>
      </c>
      <c r="E74" s="216">
        <v>2.0852780822350283</v>
      </c>
      <c r="F74" s="217">
        <v>0.2143829681532594</v>
      </c>
      <c r="G74" s="217"/>
      <c r="H74" s="218">
        <v>26.678872668625722</v>
      </c>
      <c r="I74" s="218">
        <v>36.42025492149911</v>
      </c>
      <c r="J74" s="313">
        <f t="shared" si="1"/>
        <v>34.49615871860971</v>
      </c>
    </row>
    <row r="75" spans="1:10" ht="13.5" thickBot="1">
      <c r="A75" s="168" t="s">
        <v>211</v>
      </c>
      <c r="B75" s="226">
        <v>2.335779215902676</v>
      </c>
      <c r="C75" s="226">
        <v>6.691147689117358</v>
      </c>
      <c r="D75" s="219">
        <v>0.48705511013125147</v>
      </c>
      <c r="E75" s="219">
        <v>0.3089304086333442</v>
      </c>
      <c r="F75" s="220">
        <v>0.01719881155739955</v>
      </c>
      <c r="G75" s="217">
        <v>0.3205510725750855</v>
      </c>
      <c r="H75" s="221">
        <v>25.63052828868789</v>
      </c>
      <c r="I75" s="221">
        <v>35.791190596605006</v>
      </c>
      <c r="J75" s="313">
        <f t="shared" si="1"/>
        <v>35.791190596605006</v>
      </c>
    </row>
    <row r="76" spans="4:9" ht="12.75">
      <c r="D76" s="51"/>
      <c r="E76" s="51"/>
      <c r="F76" s="62"/>
      <c r="G76" s="62"/>
      <c r="H76" s="62"/>
      <c r="I76" s="62"/>
    </row>
    <row r="77" spans="1:9" ht="12.75">
      <c r="A77" s="162" t="s">
        <v>150</v>
      </c>
      <c r="B77" s="162"/>
      <c r="C77" s="162"/>
      <c r="D77" s="51"/>
      <c r="E77" s="51"/>
      <c r="F77" s="62"/>
      <c r="G77" s="62"/>
      <c r="H77" s="62"/>
      <c r="I77" s="62"/>
    </row>
    <row r="78" spans="1:30" s="60" customFormat="1" ht="12.75">
      <c r="A78" s="163" t="s">
        <v>112</v>
      </c>
      <c r="B78" s="163"/>
      <c r="C78" s="163"/>
      <c r="D78" s="159"/>
      <c r="E78" s="159"/>
      <c r="F78" s="55"/>
      <c r="G78" s="55"/>
      <c r="H78" s="55"/>
      <c r="I78" s="55"/>
      <c r="J78" s="159"/>
      <c r="K78" s="55"/>
      <c r="L78" s="159"/>
      <c r="M78" s="56"/>
      <c r="N78" s="57"/>
      <c r="O78" s="56"/>
      <c r="P78" s="57"/>
      <c r="Q78" s="56"/>
      <c r="R78" s="57"/>
      <c r="S78" s="56"/>
      <c r="T78" s="57"/>
      <c r="U78" s="55"/>
      <c r="V78" s="55"/>
      <c r="W78" s="55"/>
      <c r="X78" s="55"/>
      <c r="Y78" s="3"/>
      <c r="Z78" s="58"/>
      <c r="AA78" s="58"/>
      <c r="AB78" s="59"/>
      <c r="AC78" s="58"/>
      <c r="AD78" s="59"/>
    </row>
    <row r="79" spans="1:3" s="60" customFormat="1" ht="12.75">
      <c r="A79" s="164" t="s">
        <v>149</v>
      </c>
      <c r="B79" s="164"/>
      <c r="C79" s="164"/>
    </row>
    <row r="80" ht="12.75">
      <c r="A80" s="160" t="s">
        <v>148</v>
      </c>
    </row>
    <row r="81" spans="1:9" ht="12.75">
      <c r="A81" s="160" t="s">
        <v>151</v>
      </c>
      <c r="D81" s="60"/>
      <c r="E81" s="60"/>
      <c r="F81" s="60"/>
      <c r="G81" s="60"/>
      <c r="H81" s="60"/>
      <c r="I81" s="60"/>
    </row>
  </sheetData>
  <sheetProtection/>
  <mergeCells count="3">
    <mergeCell ref="D6:I6"/>
    <mergeCell ref="D7:I7"/>
    <mergeCell ref="A6:A9"/>
  </mergeCells>
  <printOptions/>
  <pageMargins left="0.25" right="0.25" top="0.75" bottom="0.75" header="0.3" footer="0.3"/>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N81"/>
  <sheetViews>
    <sheetView zoomScale="60" zoomScaleNormal="60" zoomScalePageLayoutView="0" workbookViewId="0" topLeftCell="A28">
      <selection activeCell="A79" sqref="A79"/>
    </sheetView>
  </sheetViews>
  <sheetFormatPr defaultColWidth="9.140625" defaultRowHeight="12.75"/>
  <cols>
    <col min="1" max="16384" width="9.140625" style="9" customWidth="1"/>
  </cols>
  <sheetData>
    <row r="1" ht="12.75">
      <c r="A1" s="160" t="s">
        <v>156</v>
      </c>
    </row>
    <row r="2" ht="12.75">
      <c r="A2" s="161" t="s">
        <v>327</v>
      </c>
    </row>
    <row r="78" spans="1:14" s="63" customFormat="1" ht="12.75">
      <c r="A78" s="190"/>
      <c r="B78" s="191"/>
      <c r="C78" s="192"/>
      <c r="D78" s="193"/>
      <c r="E78" s="193"/>
      <c r="F78" s="193"/>
      <c r="G78" s="193"/>
      <c r="H78" s="194"/>
      <c r="I78" s="195"/>
      <c r="J78" s="195"/>
      <c r="K78" s="196"/>
      <c r="L78" s="197"/>
      <c r="M78" s="196"/>
      <c r="N78" s="198"/>
    </row>
    <row r="79" spans="1:14" s="63" customFormat="1" ht="12.75">
      <c r="A79" s="160" t="s">
        <v>335</v>
      </c>
      <c r="B79" s="200"/>
      <c r="C79" s="201"/>
      <c r="D79" s="199"/>
      <c r="E79" s="199"/>
      <c r="F79" s="199"/>
      <c r="G79" s="199"/>
      <c r="H79" s="202"/>
      <c r="I79" s="203"/>
      <c r="J79" s="203"/>
      <c r="K79" s="204"/>
      <c r="L79" s="203"/>
      <c r="M79" s="204"/>
      <c r="N79" s="198"/>
    </row>
    <row r="80" spans="1:14" s="63" customFormat="1" ht="12.75">
      <c r="A80" s="160" t="s">
        <v>319</v>
      </c>
      <c r="B80" s="198"/>
      <c r="C80" s="198"/>
      <c r="D80" s="198"/>
      <c r="E80" s="198"/>
      <c r="F80" s="198"/>
      <c r="G80" s="198"/>
      <c r="H80" s="198"/>
      <c r="I80" s="198"/>
      <c r="J80" s="198"/>
      <c r="K80" s="198"/>
      <c r="L80" s="198"/>
      <c r="M80" s="198"/>
      <c r="N80" s="198"/>
    </row>
    <row r="81" spans="1:14" s="63" customFormat="1" ht="12.75">
      <c r="A81" s="160"/>
      <c r="B81" s="200"/>
      <c r="C81" s="201"/>
      <c r="D81" s="199"/>
      <c r="E81" s="199"/>
      <c r="F81" s="199"/>
      <c r="G81" s="199"/>
      <c r="H81" s="202"/>
      <c r="I81" s="203"/>
      <c r="J81" s="203"/>
      <c r="K81" s="204"/>
      <c r="L81" s="203"/>
      <c r="M81" s="204"/>
      <c r="N81" s="198"/>
    </row>
  </sheetData>
  <sheetProtection/>
  <printOptions/>
  <pageMargins left="0.2362204724409449" right="0.2362204724409449" top="0.7480314960629921" bottom="0.7480314960629921" header="0.31496062992125984" footer="0.31496062992125984"/>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Vayssettes_S</dc:creator>
  <cp:keywords/>
  <dc:description/>
  <cp:lastModifiedBy>finat-duclos_v</cp:lastModifiedBy>
  <cp:lastPrinted>2010-11-08T16:11:20Z</cp:lastPrinted>
  <dcterms:created xsi:type="dcterms:W3CDTF">2007-02-05T11:04:33Z</dcterms:created>
  <dcterms:modified xsi:type="dcterms:W3CDTF">2011-01-11T11:40:26Z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0x010100069F40441502024F85556C115B5E084D</vt:lpwstr>
  </property>
  <property fmtid="{D5CDD505-2E9C-101B-9397-08002B2CF9AE}" pid="4" name="Pub Section">
    <vt:lpwstr>E. Vol.  2 - Student  Background</vt:lpwstr>
  </property>
  <property fmtid="{D5CDD505-2E9C-101B-9397-08002B2CF9AE}" pid="5" name="Language">
    <vt:lpwstr>ENG</vt:lpwstr>
  </property>
</Properties>
</file>