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955" windowHeight="7680" activeTab="0"/>
  </bookViews>
  <sheets>
    <sheet name="Fig 8.5 E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<sst xmlns="http://schemas.openxmlformats.org/spreadsheetml/2006/main" count="149" uniqueCount="87">
  <si>
    <t>Canada</t>
  </si>
  <si>
    <t>Portugal</t>
  </si>
  <si>
    <t>France</t>
  </si>
  <si>
    <t>Luxembourg</t>
  </si>
  <si>
    <t>2005/06</t>
  </si>
  <si>
    <t>Germany</t>
  </si>
  <si>
    <t>% nationaux</t>
  </si>
  <si>
    <t>Netherlands</t>
  </si>
  <si>
    <t>Australia</t>
  </si>
  <si>
    <t>Sweden</t>
  </si>
  <si>
    <t>Czech Republic</t>
  </si>
  <si>
    <t>United States</t>
  </si>
  <si>
    <t>OECD average</t>
  </si>
  <si>
    <t>Norway</t>
  </si>
  <si>
    <t>Belgium</t>
  </si>
  <si>
    <t>Austria</t>
  </si>
  <si>
    <t>Denmark</t>
  </si>
  <si>
    <t>Finland</t>
  </si>
  <si>
    <t>Italy</t>
  </si>
  <si>
    <t>Ireland</t>
  </si>
  <si>
    <t>Switzerland</t>
  </si>
  <si>
    <t>Spain</t>
  </si>
  <si>
    <t>Annual growth rate (right-hand scale)</t>
  </si>
  <si>
    <t>Row Labels</t>
  </si>
  <si>
    <t>AT</t>
  </si>
  <si>
    <t>BE</t>
  </si>
  <si>
    <t>CH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</si>
  <si>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</si>
  <si>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</si>
  <si>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</si>
  <si>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</si>
  <si>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</si>
  <si>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</si>
  <si>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</si>
  <si>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</si>
  <si>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</si>
  <si>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</si>
  <si>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IS</t>
  </si>
  <si>
    <t>IT</t>
  </si>
  <si>
    <t>LU</t>
  </si>
  <si>
    <t>NL</t>
  </si>
  <si>
    <t>NO</t>
  </si>
  <si>
    <t>PL</t>
  </si>
  <si>
    <t>PT</t>
  </si>
  <si>
    <t>SE</t>
  </si>
  <si>
    <t>SI</t>
  </si>
  <si>
    <t>SK</t>
  </si>
  <si>
    <t>TR</t>
  </si>
  <si>
    <t>UK</t>
  </si>
  <si>
    <t>2000-01</t>
  </si>
  <si>
    <t>2009-10</t>
  </si>
  <si>
    <t>AGE</t>
  </si>
  <si>
    <t>(All)</t>
  </si>
  <si>
    <t>COUB</t>
  </si>
  <si>
    <t>FB</t>
  </si>
  <si>
    <t>Sum of VALUE</t>
  </si>
  <si>
    <t>Column Labels</t>
  </si>
  <si>
    <t>% nationals</t>
  </si>
  <si>
    <t>2000/2001</t>
  </si>
  <si>
    <t>2000/2001 Total</t>
  </si>
  <si>
    <t>2009/2010</t>
  </si>
  <si>
    <t>2009/2010 Total</t>
  </si>
  <si>
    <t>Grand Total</t>
  </si>
  <si>
    <t>National</t>
  </si>
  <si>
    <t>Non National</t>
  </si>
  <si>
    <t>NRESP</t>
  </si>
  <si>
    <t>15+</t>
  </si>
  <si>
    <t>LFS</t>
  </si>
  <si>
    <t>DIOC 2000</t>
  </si>
  <si>
    <t>DIOC 2000, 2005-06</t>
  </si>
  <si>
    <t>Greece</t>
  </si>
  <si>
    <t>Hungary</t>
  </si>
  <si>
    <t>Iceland</t>
  </si>
  <si>
    <t>Poland</t>
  </si>
  <si>
    <t>Slovenia</t>
  </si>
  <si>
    <t>Slovak Republic</t>
  </si>
  <si>
    <t>Turkey</t>
  </si>
  <si>
    <t>United Kingdom</t>
  </si>
  <si>
    <t>DIOC</t>
  </si>
  <si>
    <t>Percentage</t>
  </si>
  <si>
    <t>Source: Database on Immigrants in OECD Countries (DIOC) 2000 and 2005-06; German Microcensus 2008; European Union Labour Force Survey, 2008 ad-hoc module; OECD Database on International Migration; US Current Population Survey (CPS) 2008.</t>
  </si>
  <si>
    <t>Figure 8.5. Share of nationals among the foreign-born, population aged 15 and over, 2000-01 and 2009-10</t>
  </si>
  <si>
    <t>Estonia</t>
  </si>
  <si>
    <t>Settling In: OECD Indicators of Immigrant Integration 2012 - © OECD 2012</t>
  </si>
  <si>
    <t>Chapter 6</t>
  </si>
  <si>
    <t>Figure 8.5. Share of nationals among the foreign-born, population aged 15 and over, 2000-01</t>
  </si>
  <si>
    <t>Version 1 - Last updated: 03-Dec-2012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</si>
</sst>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#\ ##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name val="Times"/>
      <family val="1"/>
    </font>
    <font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9"/>
      <color indexed="8"/>
      <name val="Arial Narrow"/>
      <family val="0"/>
    </font>
    <font>
      <sz val="10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>
      <alignment horizontal="right" vertical="top"/>
      <protection/>
    </xf>
    <xf numFmtId="3" fontId="19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42" fillId="0" borderId="0" xfId="42" applyNumberFormat="1" applyFont="1" applyAlignment="1">
      <alignment horizontal="left"/>
    </xf>
    <xf numFmtId="0" fontId="0" fillId="0" borderId="10" xfId="0" applyBorder="1" applyAlignment="1">
      <alignment/>
    </xf>
    <xf numFmtId="164" fontId="42" fillId="0" borderId="10" xfId="42" applyNumberFormat="1" applyFont="1" applyBorder="1" applyAlignment="1">
      <alignment horizontal="center"/>
    </xf>
    <xf numFmtId="164" fontId="42" fillId="0" borderId="10" xfId="42" applyNumberFormat="1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6" fontId="42" fillId="0" borderId="0" xfId="42" applyNumberFormat="1" applyFont="1" applyAlignment="1">
      <alignment horizontal="right"/>
    </xf>
    <xf numFmtId="164" fontId="42" fillId="0" borderId="10" xfId="42" applyNumberFormat="1" applyFont="1" applyBorder="1" applyAlignment="1">
      <alignment horizontal="left"/>
    </xf>
    <xf numFmtId="166" fontId="42" fillId="0" borderId="10" xfId="42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166" fontId="0" fillId="0" borderId="0" xfId="0" applyNumberForma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34" fillId="0" borderId="0" xfId="54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1)" xfId="44"/>
    <cellStyle name="Comma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4325"/>
          <c:w val="0.99825"/>
          <c:h val="0.9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8.5 Eng'!$D$28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'Fig 8.5 Eng'!$A$29:$A$57</c:f>
              <c:strCache/>
            </c:strRef>
          </c:cat>
          <c:val>
            <c:numRef>
              <c:f>'Fig 8.5 Eng'!$D$29:$D$57</c:f>
              <c:numCache/>
            </c:numRef>
          </c:val>
        </c:ser>
        <c:gapWidth val="90"/>
        <c:axId val="6174133"/>
        <c:axId val="55567198"/>
      </c:barChart>
      <c:lineChart>
        <c:grouping val="standard"/>
        <c:varyColors val="0"/>
        <c:ser>
          <c:idx val="0"/>
          <c:order val="1"/>
          <c:tx>
            <c:strRef>
              <c:f>'Fig 8.5 Eng'!$E$28</c:f>
              <c:strCache>
                <c:ptCount val="1"/>
                <c:pt idx="0">
                  <c:v>2009-10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8.5 Eng'!$A$29:$A$57</c:f>
              <c:strCache/>
            </c:strRef>
          </c:cat>
          <c:val>
            <c:numRef>
              <c:f>'Fig 8.5 Eng'!$E$29:$E$57</c:f>
              <c:numCache/>
            </c:numRef>
          </c:val>
          <c:smooth val="0"/>
        </c:ser>
        <c:axId val="6174133"/>
        <c:axId val="55567198"/>
      </c:lineChart>
      <c:catAx>
        <c:axId val="617413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67198"/>
        <c:crosses val="autoZero"/>
        <c:auto val="1"/>
        <c:lblOffset val="0"/>
        <c:tickLblSkip val="1"/>
        <c:noMultiLvlLbl val="0"/>
      </c:catAx>
      <c:valAx>
        <c:axId val="5556719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4133"/>
        <c:crossesAt val="1"/>
        <c:crossBetween val="between"/>
        <c:dispUnits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375"/>
          <c:y val="0"/>
          <c:w val="0.949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0.72175</cdr:x>
      <cdr:y>0.1495</cdr:y>
    </cdr:from>
    <cdr:to>
      <cdr:x>0.96125</cdr:x>
      <cdr:y>0.29625</cdr:y>
    </cdr:to>
    <cdr:sp>
      <cdr:nvSpPr>
        <cdr:cNvPr id="1" name="TextBox 5"/>
        <cdr:cNvSpPr txBox="1">
          <a:spLocks noChangeArrowheads="1"/>
        </cdr:cNvSpPr>
      </cdr:nvSpPr>
      <cdr:spPr>
        <a:xfrm>
          <a:off x="4143375" y="428625"/>
          <a:ext cx="13716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Decrease in the share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of nationals since 2000-01</a:t>
          </a:r>
        </a:p>
      </cdr:txBody>
    </cdr:sp>
  </cdr:relSizeAnchor>
  <cdr:relSizeAnchor xmlns:cdr="http://schemas.openxmlformats.org/drawingml/2006/chartDrawing">
    <cdr:from>
      <cdr:x>0.26275</cdr:x>
      <cdr:y>0.15275</cdr:y>
    </cdr:from>
    <cdr:to>
      <cdr:x>0.48725</cdr:x>
      <cdr:y>0.2895</cdr:y>
    </cdr:to>
    <cdr:sp>
      <cdr:nvSpPr>
        <cdr:cNvPr id="2" name="TextBox 5"/>
        <cdr:cNvSpPr txBox="1">
          <a:spLocks noChangeArrowheads="1"/>
        </cdr:cNvSpPr>
      </cdr:nvSpPr>
      <cdr:spPr>
        <a:xfrm>
          <a:off x="1504950" y="4381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Increase in the share of nationals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since 2000-01</a:t>
          </a:r>
        </a:p>
      </cdr:txBody>
    </cdr:sp>
  </cdr:relSizeAnchor>
  <cdr:relSizeAnchor xmlns:cdr="http://schemas.openxmlformats.org/drawingml/2006/chartDrawing">
    <cdr:from>
      <cdr:x>0.5325</cdr:x>
      <cdr:y>0.11525</cdr:y>
    </cdr:from>
    <cdr:to>
      <cdr:x>0.5325</cdr:x>
      <cdr:y>0.717</cdr:y>
    </cdr:to>
    <cdr:sp>
      <cdr:nvSpPr>
        <cdr:cNvPr id="3" name="Straight Connector 4"/>
        <cdr:cNvSpPr>
          <a:spLocks/>
        </cdr:cNvSpPr>
      </cdr:nvSpPr>
      <cdr:spPr>
        <a:xfrm>
          <a:off x="3057525" y="323850"/>
          <a:ext cx="0" cy="17335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0.1535</cdr:x>
      <cdr:y>0.122</cdr:y>
    </cdr:from>
    <cdr:to>
      <cdr:x>0.1535</cdr:x>
      <cdr:y>0.72425</cdr:y>
    </cdr:to>
    <cdr:sp>
      <cdr:nvSpPr>
        <cdr:cNvPr id="4" name="Straight Connector 5"/>
        <cdr:cNvSpPr>
          <a:spLocks/>
        </cdr:cNvSpPr>
      </cdr:nvSpPr>
      <cdr:spPr>
        <a:xfrm>
          <a:off x="876300" y="342900"/>
          <a:ext cx="0" cy="17335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95250</xdr:rowOff>
    </xdr:from>
    <xdr:to>
      <xdr:col>6</xdr:col>
      <xdr:colOff>400050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04875"/>
        <a:ext cx="57435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5.8515625" style="0" customWidth="1"/>
    <col min="6" max="6" width="11.00390625" style="0" bestFit="1" customWidth="1"/>
    <col min="7" max="7" width="14.00390625" style="0" customWidth="1"/>
  </cols>
  <sheetData>
    <row r="1" ht="12.75">
      <c r="A1" s="16" t="s">
        <v>83</v>
      </c>
    </row>
    <row r="2" spans="1:2" ht="12.75">
      <c r="A2" s="17" t="s">
        <v>84</v>
      </c>
      <c r="B2" t="s">
        <v>85</v>
      </c>
    </row>
    <row r="3" ht="12.75">
      <c r="A3" s="17" t="s">
        <v>86</v>
      </c>
    </row>
    <row r="4" ht="12.75">
      <c r="A4" s="11" t="s">
        <v>81</v>
      </c>
    </row>
    <row r="5" ht="12.75">
      <c r="A5" t="s">
        <v>79</v>
      </c>
    </row>
    <row r="25" spans="1:8" ht="29.25" customHeight="1">
      <c r="A25" s="14" t="s">
        <v>80</v>
      </c>
      <c r="B25" s="15"/>
      <c r="C25" s="15"/>
      <c r="D25" s="15"/>
      <c r="E25" s="15"/>
      <c r="F25" s="15"/>
      <c r="G25" s="15"/>
      <c r="H25" s="15"/>
    </row>
    <row r="27" spans="2:4" ht="12.75">
      <c r="B27" t="s">
        <v>78</v>
      </c>
      <c r="D27" t="s">
        <v>67</v>
      </c>
    </row>
    <row r="28" spans="2:5" ht="12.75">
      <c r="B28" t="s">
        <v>4</v>
      </c>
      <c r="C28">
        <v>2000</v>
      </c>
      <c r="D28" t="s">
        <v>49</v>
      </c>
      <c r="E28" t="s">
        <v>50</v>
      </c>
    </row>
    <row r="29" spans="1:5" ht="12.75">
      <c r="A29" t="s">
        <v>73</v>
      </c>
      <c r="E29">
        <v>88.7290431272134</v>
      </c>
    </row>
    <row r="30" spans="1:5" ht="12.75">
      <c r="A30" t="s">
        <v>74</v>
      </c>
      <c r="E30">
        <v>86.58954778078673</v>
      </c>
    </row>
    <row r="31" spans="1:5" ht="12.75">
      <c r="A31" t="s">
        <v>75</v>
      </c>
      <c r="E31">
        <v>80.11807067555358</v>
      </c>
    </row>
    <row r="33" spans="1:6" ht="12.75">
      <c r="A33" t="s">
        <v>7</v>
      </c>
      <c r="B33">
        <v>70.21746620048502</v>
      </c>
      <c r="C33">
        <v>66.30205711518137</v>
      </c>
      <c r="D33">
        <v>68.37361592202966</v>
      </c>
      <c r="E33">
        <v>70.73742194149175</v>
      </c>
      <c r="F33">
        <f aca="true" t="shared" si="0" ref="F33:F43">IF(D33&lt;E33,1,0)</f>
        <v>1</v>
      </c>
    </row>
    <row r="34" spans="1:6" ht="12.75">
      <c r="A34" t="s">
        <v>9</v>
      </c>
      <c r="B34">
        <v>64.67595969047717</v>
      </c>
      <c r="C34">
        <v>62.11300683102594</v>
      </c>
      <c r="D34">
        <v>62.248603534245824</v>
      </c>
      <c r="E34">
        <v>68.98164900254014</v>
      </c>
      <c r="F34">
        <f t="shared" si="0"/>
        <v>1</v>
      </c>
    </row>
    <row r="35" spans="1:6" ht="12.75">
      <c r="A35" t="s">
        <v>2</v>
      </c>
      <c r="B35">
        <v>55.675860352900884</v>
      </c>
      <c r="C35">
        <v>53.263366759532424</v>
      </c>
      <c r="D35">
        <v>51.723743774794876</v>
      </c>
      <c r="E35">
        <v>54.27174782014362</v>
      </c>
      <c r="F35">
        <f t="shared" si="0"/>
        <v>1</v>
      </c>
    </row>
    <row r="36" spans="1:6" ht="12.75">
      <c r="A36" t="s">
        <v>72</v>
      </c>
      <c r="D36">
        <v>47.217244286875705</v>
      </c>
      <c r="E36">
        <v>52.75184134322595</v>
      </c>
      <c r="F36">
        <f t="shared" si="0"/>
        <v>1</v>
      </c>
    </row>
    <row r="37" spans="1:7" ht="12.75">
      <c r="A37" t="s">
        <v>11</v>
      </c>
      <c r="D37">
        <v>47.67824556196788</v>
      </c>
      <c r="E37">
        <v>48.91247808096813</v>
      </c>
      <c r="F37">
        <f t="shared" si="0"/>
        <v>1</v>
      </c>
      <c r="G37" t="s">
        <v>69</v>
      </c>
    </row>
    <row r="38" spans="1:6" ht="12.75">
      <c r="A38" t="s">
        <v>16</v>
      </c>
      <c r="B38">
        <v>42.00700793002608</v>
      </c>
      <c r="C38">
        <v>39.79129410806731</v>
      </c>
      <c r="D38">
        <v>46.335510224411244</v>
      </c>
      <c r="E38">
        <v>47.801013805821505</v>
      </c>
      <c r="F38">
        <f t="shared" si="0"/>
        <v>1</v>
      </c>
    </row>
    <row r="39" spans="1:6" ht="12.75">
      <c r="A39" t="s">
        <v>17</v>
      </c>
      <c r="B39">
        <v>41.791384755560756</v>
      </c>
      <c r="C39">
        <v>40.66975006670817</v>
      </c>
      <c r="D39">
        <v>42.09870738816124</v>
      </c>
      <c r="E39">
        <v>47.190776833531096</v>
      </c>
      <c r="F39">
        <f t="shared" si="0"/>
        <v>1</v>
      </c>
    </row>
    <row r="40" spans="1:6" ht="12.75">
      <c r="A40" t="s">
        <v>14</v>
      </c>
      <c r="B40">
        <v>44.011093211145074</v>
      </c>
      <c r="C40">
        <v>40.48280097556955</v>
      </c>
      <c r="D40">
        <v>40.592999460711354</v>
      </c>
      <c r="E40">
        <v>45.20267707167568</v>
      </c>
      <c r="F40">
        <f t="shared" si="0"/>
        <v>1</v>
      </c>
    </row>
    <row r="41" spans="1:6" ht="12.75">
      <c r="A41" t="s">
        <v>15</v>
      </c>
      <c r="B41">
        <v>42.88879560335635</v>
      </c>
      <c r="C41">
        <v>42.03587342967136</v>
      </c>
      <c r="D41">
        <v>39.00797545478398</v>
      </c>
      <c r="E41">
        <v>41.671591311253955</v>
      </c>
      <c r="F41">
        <f t="shared" si="0"/>
        <v>1</v>
      </c>
    </row>
    <row r="42" spans="1:6" ht="12.75">
      <c r="A42" t="s">
        <v>20</v>
      </c>
      <c r="B42">
        <v>29.579883455394278</v>
      </c>
      <c r="C42">
        <v>30.089912906542153</v>
      </c>
      <c r="D42">
        <v>29.98239382994879</v>
      </c>
      <c r="E42">
        <v>31.266734074805925</v>
      </c>
      <c r="F42">
        <f t="shared" si="0"/>
        <v>1</v>
      </c>
    </row>
    <row r="43" spans="1:6" ht="12.75">
      <c r="A43" t="s">
        <v>3</v>
      </c>
      <c r="B43">
        <v>10.285622475881661</v>
      </c>
      <c r="C43">
        <v>12.959980271422076</v>
      </c>
      <c r="D43">
        <v>10.091944919600152</v>
      </c>
      <c r="E43">
        <v>12.31591736315998</v>
      </c>
      <c r="F43">
        <f t="shared" si="0"/>
        <v>1</v>
      </c>
    </row>
    <row r="45" spans="1:7" ht="12.75">
      <c r="A45" t="s">
        <v>0</v>
      </c>
      <c r="B45">
        <v>75.03165556782864</v>
      </c>
      <c r="C45">
        <v>74.66019073014877</v>
      </c>
      <c r="D45">
        <v>75.03165556782864</v>
      </c>
      <c r="E45">
        <v>74.66019073014877</v>
      </c>
      <c r="F45">
        <f aca="true" t="shared" si="1" ref="F45:F57">IF(D45&lt;E45,1,0)</f>
        <v>0</v>
      </c>
      <c r="G45" t="s">
        <v>69</v>
      </c>
    </row>
    <row r="46" spans="1:6" ht="12.75">
      <c r="A46" t="s">
        <v>71</v>
      </c>
      <c r="D46">
        <v>73.73653395477245</v>
      </c>
      <c r="E46">
        <v>69.37848837634908</v>
      </c>
      <c r="F46">
        <f t="shared" si="1"/>
        <v>0</v>
      </c>
    </row>
    <row r="47" spans="1:7" ht="12.75">
      <c r="A47" t="s">
        <v>8</v>
      </c>
      <c r="D47">
        <v>69.40537979057385</v>
      </c>
      <c r="E47">
        <v>69.03996942499259</v>
      </c>
      <c r="F47">
        <f t="shared" si="1"/>
        <v>0</v>
      </c>
      <c r="G47" t="s">
        <v>69</v>
      </c>
    </row>
    <row r="48" spans="1:7" ht="12.75">
      <c r="A48" t="s">
        <v>10</v>
      </c>
      <c r="B48">
        <v>57.460098929087714</v>
      </c>
      <c r="D48" s="13">
        <v>80.91150150672762</v>
      </c>
      <c r="E48">
        <v>63.07029167279096</v>
      </c>
      <c r="F48">
        <f t="shared" si="1"/>
        <v>0</v>
      </c>
      <c r="G48" t="s">
        <v>68</v>
      </c>
    </row>
    <row r="49" spans="1:6" ht="12.75">
      <c r="A49" t="s">
        <v>1</v>
      </c>
      <c r="B49">
        <v>57.06961194947493</v>
      </c>
      <c r="C49">
        <v>67.0280851702928</v>
      </c>
      <c r="D49">
        <v>65.14386525283032</v>
      </c>
      <c r="E49">
        <v>52.8291847947417</v>
      </c>
      <c r="F49">
        <f t="shared" si="1"/>
        <v>0</v>
      </c>
    </row>
    <row r="50" spans="1:6" ht="12.75">
      <c r="A50" t="s">
        <v>5</v>
      </c>
      <c r="B50">
        <v>34</v>
      </c>
      <c r="D50">
        <v>54.87100869815522</v>
      </c>
      <c r="E50">
        <v>51.48644550676774</v>
      </c>
      <c r="F50">
        <f t="shared" si="1"/>
        <v>0</v>
      </c>
    </row>
    <row r="51" spans="1:6" ht="12.75">
      <c r="A51" t="s">
        <v>13</v>
      </c>
      <c r="B51">
        <v>47.423640700623714</v>
      </c>
      <c r="C51">
        <v>47.56687140228097</v>
      </c>
      <c r="D51">
        <v>52.29439664298322</v>
      </c>
      <c r="E51">
        <v>49.06920630099215</v>
      </c>
      <c r="F51">
        <f t="shared" si="1"/>
        <v>0</v>
      </c>
    </row>
    <row r="52" spans="1:6" ht="12.75">
      <c r="A52" t="s">
        <v>12</v>
      </c>
      <c r="B52">
        <v>47</v>
      </c>
      <c r="C52">
        <v>50</v>
      </c>
      <c r="D52">
        <v>51.34992608947058</v>
      </c>
      <c r="E52">
        <v>47.30218725977908</v>
      </c>
      <c r="F52">
        <f t="shared" si="1"/>
        <v>0</v>
      </c>
    </row>
    <row r="53" spans="1:6" ht="12.75">
      <c r="A53" t="s">
        <v>77</v>
      </c>
      <c r="D53">
        <v>48.801994485152576</v>
      </c>
      <c r="E53">
        <v>42.32600535669481</v>
      </c>
      <c r="F53">
        <f t="shared" si="1"/>
        <v>0</v>
      </c>
    </row>
    <row r="54" spans="1:6" ht="12.75">
      <c r="A54" t="s">
        <v>19</v>
      </c>
      <c r="B54">
        <v>32.07311824680741</v>
      </c>
      <c r="C54">
        <v>43.6466178961404</v>
      </c>
      <c r="D54">
        <v>50.96603544503108</v>
      </c>
      <c r="E54">
        <v>27.946393674501046</v>
      </c>
      <c r="F54">
        <f t="shared" si="1"/>
        <v>0</v>
      </c>
    </row>
    <row r="55" spans="1:7" ht="12.75">
      <c r="A55" t="s">
        <v>18</v>
      </c>
      <c r="B55">
        <v>39.13631140967083</v>
      </c>
      <c r="D55">
        <v>47.41728329574345</v>
      </c>
      <c r="E55">
        <v>27.675130326685068</v>
      </c>
      <c r="F55">
        <f t="shared" si="1"/>
        <v>0</v>
      </c>
      <c r="G55" t="s">
        <v>68</v>
      </c>
    </row>
    <row r="56" spans="1:6" ht="12.75">
      <c r="A56" t="s">
        <v>70</v>
      </c>
      <c r="D56">
        <v>40.82709276570207</v>
      </c>
      <c r="E56">
        <v>21.871707820261467</v>
      </c>
      <c r="F56">
        <f t="shared" si="1"/>
        <v>0</v>
      </c>
    </row>
    <row r="57" spans="1:6" ht="12.75">
      <c r="A57" t="s">
        <v>21</v>
      </c>
      <c r="B57">
        <v>18.3846553450378</v>
      </c>
      <c r="C57">
        <v>31.68800785411401</v>
      </c>
      <c r="D57">
        <v>36.29056829479225</v>
      </c>
      <c r="E57">
        <v>17.493444341375852</v>
      </c>
      <c r="F57">
        <f t="shared" si="1"/>
        <v>0</v>
      </c>
    </row>
    <row r="58" ht="12.75">
      <c r="A58" t="s">
        <v>76</v>
      </c>
    </row>
    <row r="60" spans="2:6" ht="12.75">
      <c r="B60" s="10" t="s">
        <v>4</v>
      </c>
      <c r="C60" s="10">
        <v>2000</v>
      </c>
      <c r="F60" t="s">
        <v>67</v>
      </c>
    </row>
    <row r="61" spans="1:7" ht="38.25">
      <c r="A61" s="2"/>
      <c r="B61" s="3" t="s">
        <v>6</v>
      </c>
      <c r="C61" s="3" t="s">
        <v>6</v>
      </c>
      <c r="D61" s="4" t="s">
        <v>22</v>
      </c>
      <c r="F61" t="s">
        <v>49</v>
      </c>
      <c r="G61" t="s">
        <v>50</v>
      </c>
    </row>
    <row r="62" spans="1:7" ht="12.75">
      <c r="A62" s="1" t="s">
        <v>0</v>
      </c>
      <c r="B62" s="6">
        <v>75.03165556782864</v>
      </c>
      <c r="C62" s="6">
        <v>74.66019073014877</v>
      </c>
      <c r="D62" s="5">
        <v>2.3469971749288776</v>
      </c>
      <c r="F62" t="e">
        <f>VLOOKUP(A62,Sheet1!$K$10:$M$34,2,FALSE)</f>
        <v>#N/A</v>
      </c>
      <c r="G62" t="e">
        <f>VLOOKUP(A62,Sheet1!$K$10:$M$34,3,FALSE)</f>
        <v>#N/A</v>
      </c>
    </row>
    <row r="63" spans="1:7" ht="12.75">
      <c r="A63" s="1" t="s">
        <v>7</v>
      </c>
      <c r="B63" s="6">
        <v>70.21746620048502</v>
      </c>
      <c r="C63" s="6">
        <v>66.30205711518137</v>
      </c>
      <c r="D63" s="5">
        <v>1.772577270794029</v>
      </c>
      <c r="F63" s="12">
        <f>VLOOKUP(A63,Sheet1!$K$10:$M$34,2,FALSE)</f>
        <v>68.37361592202966</v>
      </c>
      <c r="G63" s="12">
        <f>VLOOKUP(A63,Sheet1!$K$10:$M$34,3,FALSE)</f>
        <v>70.73742194149175</v>
      </c>
    </row>
    <row r="64" spans="1:7" ht="12.75">
      <c r="A64" s="1" t="s">
        <v>8</v>
      </c>
      <c r="B64" s="6">
        <v>69.03996942499259</v>
      </c>
      <c r="C64" s="6">
        <v>69.40537979057385</v>
      </c>
      <c r="D64" s="5">
        <v>1.0087235345167755</v>
      </c>
      <c r="F64" s="12" t="e">
        <f>VLOOKUP(A64,Sheet1!$K$10:$M$34,2,FALSE)</f>
        <v>#N/A</v>
      </c>
      <c r="G64" s="12" t="e">
        <f>VLOOKUP(A64,Sheet1!$K$10:$M$34,3,FALSE)</f>
        <v>#N/A</v>
      </c>
    </row>
    <row r="65" spans="1:7" ht="12.75">
      <c r="A65" s="1" t="s">
        <v>9</v>
      </c>
      <c r="B65" s="6">
        <v>64.67595969047717</v>
      </c>
      <c r="C65" s="6">
        <v>62.11300683102594</v>
      </c>
      <c r="D65" s="5">
        <v>3.330025756107302</v>
      </c>
      <c r="F65" s="12">
        <f>VLOOKUP(A65,Sheet1!$K$10:$M$34,2,FALSE)</f>
        <v>62.248603534245824</v>
      </c>
      <c r="G65" s="12">
        <f>VLOOKUP(A65,Sheet1!$K$10:$M$34,3,FALSE)</f>
        <v>68.98164900254014</v>
      </c>
    </row>
    <row r="66" spans="1:7" ht="12.75">
      <c r="A66" s="1" t="s">
        <v>10</v>
      </c>
      <c r="B66" s="6">
        <v>57.460098929087714</v>
      </c>
      <c r="C66" s="6">
        <v>80.91150150672762</v>
      </c>
      <c r="D66" s="5">
        <v>-3.1198452959250944</v>
      </c>
      <c r="F66" s="12">
        <f>VLOOKUP(A66,Sheet1!$K$10:$M$34,2,FALSE)</f>
        <v>0</v>
      </c>
      <c r="G66" s="12">
        <f>VLOOKUP(A66,Sheet1!$K$10:$M$34,3,FALSE)</f>
        <v>63.07029167279096</v>
      </c>
    </row>
    <row r="67" spans="1:7" ht="12.75">
      <c r="A67" s="1" t="s">
        <v>1</v>
      </c>
      <c r="B67" s="6">
        <v>57.06961194947493</v>
      </c>
      <c r="C67" s="6">
        <v>67.0280851702928</v>
      </c>
      <c r="D67" s="5">
        <v>-3.7689314074143887</v>
      </c>
      <c r="F67" s="12">
        <f>VLOOKUP(A67,Sheet1!$K$10:$M$34,2,FALSE)</f>
        <v>65.14386525283032</v>
      </c>
      <c r="G67" s="12">
        <f>VLOOKUP(A67,Sheet1!$K$10:$M$34,3,FALSE)</f>
        <v>52.8291847947417</v>
      </c>
    </row>
    <row r="68" spans="1:7" ht="12.75">
      <c r="A68" s="1" t="s">
        <v>2</v>
      </c>
      <c r="B68" s="6">
        <v>55.675860352900884</v>
      </c>
      <c r="C68" s="6">
        <v>53.263366759532424</v>
      </c>
      <c r="D68" s="5">
        <v>3.0344200655880282</v>
      </c>
      <c r="F68" s="12">
        <f>VLOOKUP(A68,Sheet1!$K$10:$M$34,2,FALSE)</f>
        <v>51.723743774794876</v>
      </c>
      <c r="G68" s="12">
        <f>VLOOKUP(A68,Sheet1!$K$10:$M$34,3,FALSE)</f>
        <v>54.27174782014362</v>
      </c>
    </row>
    <row r="69" spans="1:7" ht="12.75">
      <c r="A69" s="1" t="s">
        <v>11</v>
      </c>
      <c r="B69" s="6">
        <v>48.91247808096813</v>
      </c>
      <c r="C69" s="6">
        <v>47.67824556196788</v>
      </c>
      <c r="D69" s="5">
        <v>3.9554124822766212</v>
      </c>
      <c r="F69" s="12" t="e">
        <f>VLOOKUP(A69,Sheet1!$K$10:$M$34,2,FALSE)</f>
        <v>#N/A</v>
      </c>
      <c r="G69" s="12" t="e">
        <f>VLOOKUP(A69,Sheet1!$K$10:$M$34,3,FALSE)</f>
        <v>#N/A</v>
      </c>
    </row>
    <row r="70" spans="1:7" ht="12.75">
      <c r="A70" s="1" t="s">
        <v>12</v>
      </c>
      <c r="B70" s="6">
        <v>47</v>
      </c>
      <c r="C70" s="6">
        <v>50</v>
      </c>
      <c r="D70" s="5">
        <v>3.6385706680051033</v>
      </c>
      <c r="F70" s="12" t="e">
        <f>VLOOKUP(A70,Sheet1!$K$10:$M$34,2,FALSE)</f>
        <v>#N/A</v>
      </c>
      <c r="G70" s="12" t="e">
        <f>VLOOKUP(A70,Sheet1!$K$10:$M$34,3,FALSE)</f>
        <v>#N/A</v>
      </c>
    </row>
    <row r="71" spans="1:7" ht="12.75">
      <c r="A71" s="1" t="s">
        <v>13</v>
      </c>
      <c r="B71" s="6">
        <v>47.423640700623714</v>
      </c>
      <c r="C71" s="6">
        <v>47.56687140228097</v>
      </c>
      <c r="D71" s="5">
        <v>0.5848924441423264</v>
      </c>
      <c r="F71" s="12">
        <f>VLOOKUP(A71,Sheet1!$K$10:$M$34,2,FALSE)</f>
        <v>52.29439664298322</v>
      </c>
      <c r="G71" s="12">
        <f>VLOOKUP(A71,Sheet1!$K$10:$M$34,3,FALSE)</f>
        <v>49.06920630099215</v>
      </c>
    </row>
    <row r="72" spans="1:7" ht="12.75">
      <c r="A72" s="1" t="s">
        <v>14</v>
      </c>
      <c r="B72" s="6">
        <v>44.011093211145074</v>
      </c>
      <c r="C72" s="6">
        <v>40.48280097556955</v>
      </c>
      <c r="D72" s="5">
        <v>2.2581013068704525</v>
      </c>
      <c r="F72" s="12">
        <f>VLOOKUP(A72,Sheet1!$K$10:$M$34,2,FALSE)</f>
        <v>40.592999460711354</v>
      </c>
      <c r="G72" s="12">
        <f>VLOOKUP(A72,Sheet1!$K$10:$M$34,3,FALSE)</f>
        <v>45.20267707167568</v>
      </c>
    </row>
    <row r="73" spans="1:7" ht="12.75">
      <c r="A73" s="1" t="s">
        <v>15</v>
      </c>
      <c r="B73" s="6">
        <v>42.88879560335635</v>
      </c>
      <c r="C73" s="6">
        <v>42.03587342967136</v>
      </c>
      <c r="D73" s="5">
        <v>2.2766528748116244</v>
      </c>
      <c r="F73" s="12">
        <f>VLOOKUP(A73,Sheet1!$K$10:$M$34,2,FALSE)</f>
        <v>39.00797545478398</v>
      </c>
      <c r="G73" s="12">
        <f>VLOOKUP(A73,Sheet1!$K$10:$M$34,3,FALSE)</f>
        <v>41.671591311253955</v>
      </c>
    </row>
    <row r="74" spans="1:7" ht="12.75" customHeight="1">
      <c r="A74" s="1" t="s">
        <v>16</v>
      </c>
      <c r="B74" s="6">
        <v>42.00700793002608</v>
      </c>
      <c r="C74" s="6">
        <v>39.79129410806731</v>
      </c>
      <c r="D74" s="5">
        <v>3.8574242935627723</v>
      </c>
      <c r="F74" s="12">
        <f>VLOOKUP(A74,Sheet1!$K$10:$M$34,2,FALSE)</f>
        <v>46.335510224411244</v>
      </c>
      <c r="G74" s="12">
        <f>VLOOKUP(A74,Sheet1!$K$10:$M$34,3,FALSE)</f>
        <v>47.801013805821505</v>
      </c>
    </row>
    <row r="75" spans="1:7" ht="12.75">
      <c r="A75" s="1" t="s">
        <v>17</v>
      </c>
      <c r="B75" s="6">
        <v>41.791384755560756</v>
      </c>
      <c r="C75" s="6">
        <v>40.66975006670817</v>
      </c>
      <c r="D75" s="5">
        <v>6.807369410164599</v>
      </c>
      <c r="F75" s="12">
        <f>VLOOKUP(A75,Sheet1!$K$10:$M$34,2,FALSE)</f>
        <v>42.09870738816124</v>
      </c>
      <c r="G75" s="12">
        <f>VLOOKUP(A75,Sheet1!$K$10:$M$34,3,FALSE)</f>
        <v>47.190776833531096</v>
      </c>
    </row>
    <row r="76" spans="1:7" ht="12.75">
      <c r="A76" s="1" t="s">
        <v>18</v>
      </c>
      <c r="B76" s="6">
        <v>39.13631140967083</v>
      </c>
      <c r="C76" s="6">
        <v>47.41728329574345</v>
      </c>
      <c r="D76" s="5">
        <v>2.339008815039323</v>
      </c>
      <c r="F76" s="12">
        <f>VLOOKUP(A76,Sheet1!$K$10:$M$34,2,FALSE)</f>
        <v>0</v>
      </c>
      <c r="G76" s="12">
        <f>VLOOKUP(A76,Sheet1!$K$10:$M$34,3,FALSE)</f>
        <v>27.675130326685068</v>
      </c>
    </row>
    <row r="77" spans="1:7" ht="12.75">
      <c r="A77" s="1" t="s">
        <v>19</v>
      </c>
      <c r="B77" s="6">
        <v>32.07311824680741</v>
      </c>
      <c r="C77" s="6">
        <v>43.6466178961404</v>
      </c>
      <c r="D77" s="5">
        <v>2.4873750369334147</v>
      </c>
      <c r="F77" s="12">
        <f>VLOOKUP(A77,Sheet1!$K$10:$M$34,2,FALSE)</f>
        <v>50.96603544503108</v>
      </c>
      <c r="G77" s="12">
        <f>VLOOKUP(A77,Sheet1!$K$10:$M$34,3,FALSE)</f>
        <v>27.946393674501046</v>
      </c>
    </row>
    <row r="78" spans="1:7" ht="12.75">
      <c r="A78" s="1" t="s">
        <v>20</v>
      </c>
      <c r="B78" s="6">
        <v>29.579883455394278</v>
      </c>
      <c r="C78" s="6">
        <v>30.089912906542153</v>
      </c>
      <c r="D78" s="5">
        <v>0.6693254311672892</v>
      </c>
      <c r="F78" s="12">
        <f>VLOOKUP(A78,Sheet1!$K$10:$M$34,2,FALSE)</f>
        <v>29.98239382994879</v>
      </c>
      <c r="G78" s="12">
        <f>VLOOKUP(A78,Sheet1!$K$10:$M$34,3,FALSE)</f>
        <v>31.266734074805925</v>
      </c>
    </row>
    <row r="79" spans="1:7" ht="12.75">
      <c r="A79" s="1" t="s">
        <v>21</v>
      </c>
      <c r="B79" s="6">
        <v>18.3846553450378</v>
      </c>
      <c r="C79" s="6">
        <v>31.68800785411401</v>
      </c>
      <c r="D79" s="5">
        <v>2.2021839251690656</v>
      </c>
      <c r="F79" s="12">
        <f>VLOOKUP(A79,Sheet1!$K$10:$M$34,2,FALSE)</f>
        <v>36.29056829479225</v>
      </c>
      <c r="G79" s="12">
        <f>VLOOKUP(A79,Sheet1!$K$10:$M$34,3,FALSE)</f>
        <v>17.493444341375852</v>
      </c>
    </row>
    <row r="80" spans="1:7" ht="12.75">
      <c r="A80" s="1" t="s">
        <v>3</v>
      </c>
      <c r="B80" s="6">
        <v>10.285622475881661</v>
      </c>
      <c r="C80" s="6">
        <v>12.959980271422076</v>
      </c>
      <c r="D80" s="5">
        <v>-2.9125900452787734</v>
      </c>
      <c r="F80" s="12">
        <f>VLOOKUP(A80,Sheet1!$K$10:$M$34,2,FALSE)</f>
        <v>10.091944919600152</v>
      </c>
      <c r="G80" s="12">
        <f>VLOOKUP(A80,Sheet1!$K$10:$M$34,3,FALSE)</f>
        <v>12.31591736315998</v>
      </c>
    </row>
    <row r="81" spans="1:7" ht="12.75">
      <c r="A81" s="1"/>
      <c r="B81" s="6"/>
      <c r="C81" s="6"/>
      <c r="D81" s="5"/>
      <c r="F81" s="12" t="e">
        <f>VLOOKUP(A81,Sheet1!$K$10:$M$34,2,FALSE)</f>
        <v>#N/A</v>
      </c>
      <c r="G81" s="12" t="e">
        <f>VLOOKUP(A81,Sheet1!$K$10:$M$34,3,FALSE)</f>
        <v>#N/A</v>
      </c>
    </row>
    <row r="82" spans="1:7" ht="12.75">
      <c r="A82" s="7" t="s">
        <v>5</v>
      </c>
      <c r="B82" s="8">
        <v>34</v>
      </c>
      <c r="C82" s="9"/>
      <c r="D82" s="9"/>
      <c r="F82" s="12">
        <f>VLOOKUP(A82,Sheet1!$K$10:$M$34,2,FALSE)</f>
        <v>54.87100869815522</v>
      </c>
      <c r="G82" s="12">
        <f>VLOOKUP(A82,Sheet1!$K$10:$M$34,3,FALSE)</f>
        <v>51.48644550676774</v>
      </c>
    </row>
  </sheetData>
  <sheetProtection/>
  <mergeCells count="1">
    <mergeCell ref="A25:H25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66" r:id="rId3"/>
  <headerFooter>
    <oddHeader>&amp;R&amp;8&amp;A</oddHeader>
    <oddFooter>&amp;R&amp;8&amp;F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K28" sqref="K28:M31"/>
    </sheetView>
  </sheetViews>
  <sheetFormatPr defaultColWidth="9.140625" defaultRowHeight="12.75"/>
  <sheetData>
    <row r="1" ht="12.75">
      <c r="A1" s="16" t="s">
        <v>83</v>
      </c>
    </row>
    <row r="2" spans="1:2" ht="12.75">
      <c r="A2" s="17" t="s">
        <v>84</v>
      </c>
      <c r="B2" t="s">
        <v>85</v>
      </c>
    </row>
    <row r="3" ht="12.75">
      <c r="A3" s="17" t="s">
        <v>86</v>
      </c>
    </row>
    <row r="4" spans="1:3" ht="12.75">
      <c r="A4" t="s">
        <v>51</v>
      </c>
      <c r="B4" t="s">
        <v>52</v>
      </c>
      <c r="C4" t="s">
        <v>66</v>
      </c>
    </row>
    <row r="5" spans="1:2" ht="12.75">
      <c r="A5" t="s">
        <v>53</v>
      </c>
      <c r="B5" t="s">
        <v>54</v>
      </c>
    </row>
    <row r="7" spans="1:12" ht="12.75">
      <c r="A7" t="s">
        <v>55</v>
      </c>
      <c r="B7" t="s">
        <v>56</v>
      </c>
      <c r="L7" t="s">
        <v>57</v>
      </c>
    </row>
    <row r="8" spans="2:10" ht="12.75">
      <c r="B8" t="s">
        <v>58</v>
      </c>
      <c r="E8" t="s">
        <v>59</v>
      </c>
      <c r="F8" t="s">
        <v>60</v>
      </c>
      <c r="I8" t="s">
        <v>61</v>
      </c>
      <c r="J8" t="s">
        <v>62</v>
      </c>
    </row>
    <row r="9" spans="1:13" ht="12.75">
      <c r="A9" t="s">
        <v>23</v>
      </c>
      <c r="B9" t="s">
        <v>63</v>
      </c>
      <c r="C9" t="s">
        <v>64</v>
      </c>
      <c r="D9" t="s">
        <v>65</v>
      </c>
      <c r="F9" t="s">
        <v>63</v>
      </c>
      <c r="G9" t="s">
        <v>64</v>
      </c>
      <c r="H9" t="s">
        <v>65</v>
      </c>
      <c r="L9" t="s">
        <v>49</v>
      </c>
      <c r="M9" t="s">
        <v>50</v>
      </c>
    </row>
    <row r="10" spans="1:15" ht="12.75">
      <c r="A10" t="s">
        <v>24</v>
      </c>
      <c r="B10">
        <v>623.0795800000003</v>
      </c>
      <c r="C10">
        <v>974.2337200000003</v>
      </c>
      <c r="E10">
        <v>1597.3133000000007</v>
      </c>
      <c r="F10">
        <v>953.9745800000004</v>
      </c>
      <c r="G10">
        <v>1335.2938399999991</v>
      </c>
      <c r="I10">
        <v>2289.2684199999994</v>
      </c>
      <c r="J10">
        <v>3886.58172</v>
      </c>
      <c r="K10" t="s">
        <v>15</v>
      </c>
      <c r="L10">
        <f>B10*100/SUM(B10:C10)</f>
        <v>39.00797545478398</v>
      </c>
      <c r="M10">
        <f>F10*100/SUM(F10:G10)</f>
        <v>41.671591311253955</v>
      </c>
      <c r="O10">
        <f>VLOOKUP(K10,'Fig 8.5 Eng'!$A$29:$E$50,4,FALSE)</f>
        <v>39.00797545478398</v>
      </c>
    </row>
    <row r="11" spans="1:15" ht="12.75">
      <c r="A11" t="s">
        <v>25</v>
      </c>
      <c r="B11">
        <v>776.7101700000017</v>
      </c>
      <c r="C11">
        <v>1136.6989899999985</v>
      </c>
      <c r="E11">
        <v>1913.4091600000002</v>
      </c>
      <c r="F11">
        <v>1159.0106924999998</v>
      </c>
      <c r="G11">
        <v>1405.0203950000016</v>
      </c>
      <c r="I11">
        <v>2564.0310875000014</v>
      </c>
      <c r="J11">
        <v>4477.4402475000015</v>
      </c>
      <c r="K11" t="s">
        <v>14</v>
      </c>
      <c r="L11">
        <f aca="true" t="shared" si="0" ref="L11:L34">B11*100/SUM(B11:C11)</f>
        <v>40.592999460711354</v>
      </c>
      <c r="M11">
        <f aca="true" t="shared" si="1" ref="M11:M34">F11*100/SUM(F11:G11)</f>
        <v>45.20267707167568</v>
      </c>
      <c r="O11">
        <f>VLOOKUP(K11,'Fig 8.5 Eng'!$A$29:$E$50,4,FALSE)</f>
        <v>40.592999460711354</v>
      </c>
    </row>
    <row r="12" spans="1:15" ht="12.75">
      <c r="A12" t="s">
        <v>26</v>
      </c>
      <c r="B12">
        <v>377.7956299999999</v>
      </c>
      <c r="C12">
        <v>882.2626299999995</v>
      </c>
      <c r="D12">
        <v>71.44354</v>
      </c>
      <c r="E12">
        <v>1331.5017999999993</v>
      </c>
      <c r="F12">
        <v>1115.3315624999984</v>
      </c>
      <c r="G12">
        <v>2451.81926250001</v>
      </c>
      <c r="H12">
        <v>2.1299475</v>
      </c>
      <c r="I12">
        <v>3569.280772500009</v>
      </c>
      <c r="J12">
        <v>4900.7825725000075</v>
      </c>
      <c r="K12" t="s">
        <v>20</v>
      </c>
      <c r="L12">
        <f t="shared" si="0"/>
        <v>29.98239382994879</v>
      </c>
      <c r="M12">
        <f t="shared" si="1"/>
        <v>31.266734074805925</v>
      </c>
      <c r="O12">
        <f>VLOOKUP(K12,'Fig 8.5 Eng'!$A$29:$E$50,4,FALSE)</f>
        <v>29.98239382994879</v>
      </c>
    </row>
    <row r="13" spans="1:15" ht="12.75">
      <c r="A13" t="s">
        <v>27</v>
      </c>
      <c r="F13">
        <v>339.5263800000003</v>
      </c>
      <c r="G13">
        <v>198.80374499999994</v>
      </c>
      <c r="H13">
        <v>0.15123</v>
      </c>
      <c r="I13">
        <v>538.4813550000002</v>
      </c>
      <c r="J13">
        <v>538.4813550000002</v>
      </c>
      <c r="K13" t="s">
        <v>10</v>
      </c>
      <c r="M13">
        <f t="shared" si="1"/>
        <v>63.07029167279096</v>
      </c>
      <c r="O13">
        <f>VLOOKUP(K13,'Fig 8.5 Eng'!$A$29:$E$50,4,FALSE)</f>
        <v>80.91150150672762</v>
      </c>
    </row>
    <row r="14" spans="1:15" ht="12.75">
      <c r="A14" t="s">
        <v>28</v>
      </c>
      <c r="B14">
        <v>9408.820330000011</v>
      </c>
      <c r="C14">
        <v>7738.34090000001</v>
      </c>
      <c r="E14">
        <v>17147.16123000002</v>
      </c>
      <c r="F14">
        <v>10964.268582500008</v>
      </c>
      <c r="G14">
        <v>10331.178159999992</v>
      </c>
      <c r="H14">
        <v>9.332172500000004</v>
      </c>
      <c r="I14">
        <v>21304.778915</v>
      </c>
      <c r="J14">
        <v>38451.940145000015</v>
      </c>
      <c r="K14" t="s">
        <v>5</v>
      </c>
      <c r="L14">
        <f t="shared" si="0"/>
        <v>54.87100869815522</v>
      </c>
      <c r="M14">
        <f t="shared" si="1"/>
        <v>51.48644550676774</v>
      </c>
      <c r="O14">
        <f>VLOOKUP(K14,'Fig 8.5 Eng'!$A$29:$E$50,4,FALSE)</f>
        <v>54.87100869815522</v>
      </c>
    </row>
    <row r="15" spans="1:15" ht="12.75">
      <c r="A15" t="s">
        <v>29</v>
      </c>
      <c r="B15">
        <v>211.54840000000004</v>
      </c>
      <c r="C15">
        <v>245.0094299999998</v>
      </c>
      <c r="D15">
        <v>0.68366</v>
      </c>
      <c r="E15">
        <v>457.2414899999998</v>
      </c>
      <c r="F15">
        <v>397.16435750000045</v>
      </c>
      <c r="G15">
        <v>433.70579749999945</v>
      </c>
      <c r="H15">
        <v>2.6783275</v>
      </c>
      <c r="I15">
        <v>833.5484824999999</v>
      </c>
      <c r="J15">
        <v>1290.7899724999997</v>
      </c>
      <c r="K15" t="s">
        <v>16</v>
      </c>
      <c r="L15">
        <f t="shared" si="0"/>
        <v>46.335510224411244</v>
      </c>
      <c r="M15">
        <f t="shared" si="1"/>
        <v>47.801013805821505</v>
      </c>
      <c r="O15">
        <f>VLOOKUP(K15,'Fig 8.5 Eng'!$A$29:$E$50,4,FALSE)</f>
        <v>46.335510224411244</v>
      </c>
    </row>
    <row r="16" spans="1:15" ht="12.75">
      <c r="A16" t="s">
        <v>30</v>
      </c>
      <c r="B16">
        <v>118.73295000000003</v>
      </c>
      <c r="C16">
        <v>372.7709600000003</v>
      </c>
      <c r="E16">
        <v>491.5039100000003</v>
      </c>
      <c r="F16">
        <v>132.60536499999995</v>
      </c>
      <c r="G16">
        <v>247.0249249999999</v>
      </c>
      <c r="I16">
        <v>379.63028999999983</v>
      </c>
      <c r="J16">
        <v>871.1342000000002</v>
      </c>
      <c r="K16" t="s">
        <v>82</v>
      </c>
      <c r="L16">
        <f t="shared" si="0"/>
        <v>24.157071303868154</v>
      </c>
      <c r="M16">
        <f t="shared" si="1"/>
        <v>34.93013294592484</v>
      </c>
      <c r="O16" t="e">
        <f>VLOOKUP(K16,'Fig 8.5 Eng'!$A$29:$E$50,4,FALSE)</f>
        <v>#N/A</v>
      </c>
    </row>
    <row r="17" spans="1:15" ht="12.75">
      <c r="A17" t="s">
        <v>31</v>
      </c>
      <c r="B17">
        <v>1043.1264200000005</v>
      </c>
      <c r="C17">
        <v>1831.246919999998</v>
      </c>
      <c r="E17">
        <v>2874.3733399999983</v>
      </c>
      <c r="F17">
        <v>2010.7327774999953</v>
      </c>
      <c r="G17">
        <v>9483.474642500016</v>
      </c>
      <c r="I17">
        <v>11494.207420000012</v>
      </c>
      <c r="J17">
        <v>14368.58076000001</v>
      </c>
      <c r="K17" t="s">
        <v>21</v>
      </c>
      <c r="L17">
        <f t="shared" si="0"/>
        <v>36.29056829479225</v>
      </c>
      <c r="M17">
        <f t="shared" si="1"/>
        <v>17.493444341375852</v>
      </c>
      <c r="O17" t="e">
        <f>VLOOKUP(K17,'Fig 8.5 Eng'!$A$29:$E$50,4,FALSE)</f>
        <v>#N/A</v>
      </c>
    </row>
    <row r="18" spans="1:15" ht="12.75">
      <c r="A18" t="s">
        <v>32</v>
      </c>
      <c r="B18">
        <v>42.51455000000001</v>
      </c>
      <c r="C18">
        <v>58.47322999999999</v>
      </c>
      <c r="E18">
        <v>100.98777999999999</v>
      </c>
      <c r="F18">
        <v>150.26330249999987</v>
      </c>
      <c r="G18">
        <v>168.15337249999982</v>
      </c>
      <c r="H18">
        <v>1.2855175</v>
      </c>
      <c r="I18">
        <v>319.70219249999974</v>
      </c>
      <c r="J18">
        <v>420.68997249999967</v>
      </c>
      <c r="K18" t="s">
        <v>17</v>
      </c>
      <c r="L18">
        <f t="shared" si="0"/>
        <v>42.09870738816124</v>
      </c>
      <c r="M18">
        <f t="shared" si="1"/>
        <v>47.190776833531096</v>
      </c>
      <c r="O18">
        <f>VLOOKUP(K18,'Fig 8.5 Eng'!$A$29:$E$50,4,FALSE)</f>
        <v>42.09870738816124</v>
      </c>
    </row>
    <row r="19" spans="1:15" ht="12.75">
      <c r="A19" t="s">
        <v>33</v>
      </c>
      <c r="B19">
        <v>5773.966000000002</v>
      </c>
      <c r="C19">
        <v>5389.1200000000035</v>
      </c>
      <c r="E19">
        <v>11163.086000000007</v>
      </c>
      <c r="F19">
        <v>6678.463250000006</v>
      </c>
      <c r="G19">
        <v>5627.134999999995</v>
      </c>
      <c r="H19">
        <v>56.62475000000002</v>
      </c>
      <c r="I19">
        <v>12362.223000000002</v>
      </c>
      <c r="J19">
        <v>23525.309000000005</v>
      </c>
      <c r="K19" t="s">
        <v>2</v>
      </c>
      <c r="L19">
        <f t="shared" si="0"/>
        <v>51.723743774794876</v>
      </c>
      <c r="M19">
        <f t="shared" si="1"/>
        <v>54.27174782014362</v>
      </c>
      <c r="O19">
        <f>VLOOKUP(K19,'Fig 8.5 Eng'!$A$29:$E$50,4,FALSE)</f>
        <v>51.723743774794876</v>
      </c>
    </row>
    <row r="20" spans="1:15" ht="12.75">
      <c r="A20" t="s">
        <v>34</v>
      </c>
      <c r="B20">
        <v>345.5670700000006</v>
      </c>
      <c r="C20">
        <v>500.8489899999997</v>
      </c>
      <c r="E20">
        <v>846.4160600000002</v>
      </c>
      <c r="F20">
        <v>351.65626499999973</v>
      </c>
      <c r="G20">
        <v>1256.1572074999995</v>
      </c>
      <c r="H20">
        <v>2.1708899999999995</v>
      </c>
      <c r="I20">
        <v>1609.9843624999992</v>
      </c>
      <c r="J20">
        <v>2456.4004224999994</v>
      </c>
      <c r="K20" t="s">
        <v>70</v>
      </c>
      <c r="L20">
        <f t="shared" si="0"/>
        <v>40.82709276570207</v>
      </c>
      <c r="M20">
        <f t="shared" si="1"/>
        <v>21.871707820261467</v>
      </c>
      <c r="O20" t="e">
        <f>VLOOKUP(K20,'Fig 8.5 Eng'!$A$29:$E$50,4,FALSE)</f>
        <v>#N/A</v>
      </c>
    </row>
    <row r="21" spans="1:15" ht="12.75">
      <c r="A21" t="s">
        <v>35</v>
      </c>
      <c r="B21">
        <v>98.34083000000001</v>
      </c>
      <c r="C21">
        <v>35.02701999999999</v>
      </c>
      <c r="D21">
        <v>149.75676999999988</v>
      </c>
      <c r="E21">
        <v>283.1246199999999</v>
      </c>
      <c r="F21">
        <v>229.82687500000006</v>
      </c>
      <c r="G21">
        <v>101.43845000000005</v>
      </c>
      <c r="I21">
        <v>331.2653250000001</v>
      </c>
      <c r="J21">
        <v>614.3899449999999</v>
      </c>
      <c r="K21" t="s">
        <v>71</v>
      </c>
      <c r="L21">
        <f t="shared" si="0"/>
        <v>73.73653395477245</v>
      </c>
      <c r="M21">
        <f t="shared" si="1"/>
        <v>69.37848837634908</v>
      </c>
      <c r="O21">
        <f>VLOOKUP(K21,'Fig 8.5 Eng'!$A$29:$E$50,4,FALSE)</f>
        <v>73.73653395477245</v>
      </c>
    </row>
    <row r="22" spans="1:15" ht="12.75">
      <c r="A22" t="s">
        <v>36</v>
      </c>
      <c r="B22">
        <v>222.27815</v>
      </c>
      <c r="C22">
        <v>213.85181000000026</v>
      </c>
      <c r="D22">
        <v>13.75639</v>
      </c>
      <c r="E22">
        <v>449.8863500000003</v>
      </c>
      <c r="F22">
        <v>313.3806749999995</v>
      </c>
      <c r="G22">
        <v>807.9828849999996</v>
      </c>
      <c r="H22">
        <v>0.2590475</v>
      </c>
      <c r="I22">
        <v>1121.622607499999</v>
      </c>
      <c r="J22">
        <v>1571.5089574999993</v>
      </c>
      <c r="K22" t="s">
        <v>19</v>
      </c>
      <c r="L22">
        <f t="shared" si="0"/>
        <v>50.96603544503108</v>
      </c>
      <c r="M22">
        <f t="shared" si="1"/>
        <v>27.946393674501046</v>
      </c>
      <c r="O22" t="e">
        <f>VLOOKUP(K22,'Fig 8.5 Eng'!$A$29:$E$50,4,FALSE)</f>
        <v>#N/A</v>
      </c>
    </row>
    <row r="23" spans="1:15" ht="12.75">
      <c r="A23" t="s">
        <v>37</v>
      </c>
      <c r="B23">
        <v>8.758099999999999</v>
      </c>
      <c r="C23">
        <v>9.790420000000006</v>
      </c>
      <c r="E23">
        <v>18.548520000000003</v>
      </c>
      <c r="F23">
        <v>18.287632499999994</v>
      </c>
      <c r="G23">
        <v>16.37965499999999</v>
      </c>
      <c r="H23">
        <v>0.0665625</v>
      </c>
      <c r="I23">
        <v>34.73384999999999</v>
      </c>
      <c r="J23">
        <v>53.282369999999986</v>
      </c>
      <c r="K23" t="s">
        <v>72</v>
      </c>
      <c r="L23">
        <f t="shared" si="0"/>
        <v>47.217244286875705</v>
      </c>
      <c r="M23">
        <f t="shared" si="1"/>
        <v>52.75184134322595</v>
      </c>
      <c r="O23">
        <f>VLOOKUP(K23,'Fig 8.5 Eng'!$A$29:$E$50,4,FALSE)</f>
        <v>47.217244286875705</v>
      </c>
    </row>
    <row r="24" spans="1:15" ht="12.75">
      <c r="A24" t="s">
        <v>38</v>
      </c>
      <c r="D24">
        <v>813.1156999999993</v>
      </c>
      <c r="E24">
        <v>813.1156999999993</v>
      </c>
      <c r="F24">
        <v>2412.330500000006</v>
      </c>
      <c r="G24">
        <v>6304.269825000001</v>
      </c>
      <c r="I24">
        <v>8716.600325000007</v>
      </c>
      <c r="J24">
        <v>9529.716025000007</v>
      </c>
      <c r="K24" t="s">
        <v>18</v>
      </c>
      <c r="M24">
        <f t="shared" si="1"/>
        <v>27.675130326685068</v>
      </c>
      <c r="O24" t="e">
        <f>VLOOKUP(K24,'Fig 8.5 Eng'!$A$29:$E$50,4,FALSE)</f>
        <v>#N/A</v>
      </c>
    </row>
    <row r="25" spans="1:15" ht="12.75">
      <c r="A25" t="s">
        <v>39</v>
      </c>
      <c r="B25">
        <v>24.789140000000014</v>
      </c>
      <c r="C25">
        <v>220.84379000000018</v>
      </c>
      <c r="E25">
        <v>245.6329300000002</v>
      </c>
      <c r="F25">
        <v>41.01521249999998</v>
      </c>
      <c r="G25">
        <v>292.01083250000016</v>
      </c>
      <c r="H25">
        <v>0.14017749999999998</v>
      </c>
      <c r="I25">
        <v>333.1662225000001</v>
      </c>
      <c r="J25">
        <v>578.7991525000003</v>
      </c>
      <c r="K25" t="s">
        <v>3</v>
      </c>
      <c r="L25">
        <f t="shared" si="0"/>
        <v>10.091944919600152</v>
      </c>
      <c r="M25">
        <f t="shared" si="1"/>
        <v>12.31591736315998</v>
      </c>
      <c r="O25">
        <f>VLOOKUP(K25,'Fig 8.5 Eng'!$A$29:$E$50,4,FALSE)</f>
        <v>10.091944919600152</v>
      </c>
    </row>
    <row r="26" spans="1:15" ht="12.75">
      <c r="A26" t="s">
        <v>40</v>
      </c>
      <c r="B26">
        <v>2092.61249</v>
      </c>
      <c r="C26">
        <v>967.9430499999991</v>
      </c>
      <c r="D26">
        <v>10.733589999999998</v>
      </c>
      <c r="E26">
        <v>3071.2891299999987</v>
      </c>
      <c r="F26">
        <v>2191.7233475</v>
      </c>
      <c r="G26">
        <v>906.6696775000001</v>
      </c>
      <c r="H26">
        <v>8.764594999999998</v>
      </c>
      <c r="I26">
        <v>3107.15762</v>
      </c>
      <c r="J26">
        <v>6178.446749999998</v>
      </c>
      <c r="K26" t="s">
        <v>7</v>
      </c>
      <c r="L26">
        <f t="shared" si="0"/>
        <v>68.37361592202966</v>
      </c>
      <c r="M26">
        <f t="shared" si="1"/>
        <v>70.73742194149175</v>
      </c>
      <c r="O26">
        <f>VLOOKUP(K26,'Fig 8.5 Eng'!$A$29:$E$50,4,FALSE)</f>
        <v>68.37361592202966</v>
      </c>
    </row>
    <row r="27" spans="1:15" ht="12.75">
      <c r="A27" t="s">
        <v>41</v>
      </c>
      <c r="B27">
        <v>203.96987000000018</v>
      </c>
      <c r="C27">
        <v>186.07167000000004</v>
      </c>
      <c r="D27">
        <v>0.23843999999999999</v>
      </c>
      <c r="E27">
        <v>390.27998000000025</v>
      </c>
      <c r="F27">
        <v>337.2414474999996</v>
      </c>
      <c r="G27">
        <v>350.0357124999999</v>
      </c>
      <c r="H27">
        <v>2.370449999999999</v>
      </c>
      <c r="I27">
        <v>689.6476099999994</v>
      </c>
      <c r="J27">
        <v>1079.9275899999996</v>
      </c>
      <c r="K27" t="s">
        <v>13</v>
      </c>
      <c r="L27">
        <f t="shared" si="0"/>
        <v>52.29439664298322</v>
      </c>
      <c r="M27">
        <f t="shared" si="1"/>
        <v>49.06920630099215</v>
      </c>
      <c r="O27" t="e">
        <f>VLOOKUP(K27,'Fig 8.5 Eng'!$A$29:$E$50,4,FALSE)</f>
        <v>#N/A</v>
      </c>
    </row>
    <row r="28" spans="1:15" ht="12.75">
      <c r="A28" t="s">
        <v>42</v>
      </c>
      <c r="F28">
        <v>517.3347525000003</v>
      </c>
      <c r="G28">
        <v>65.71532249999997</v>
      </c>
      <c r="H28">
        <v>0.2122575</v>
      </c>
      <c r="I28">
        <v>583.2623325000002</v>
      </c>
      <c r="J28">
        <v>583.2623325000002</v>
      </c>
      <c r="K28" t="s">
        <v>73</v>
      </c>
      <c r="M28">
        <f t="shared" si="1"/>
        <v>88.7290431272134</v>
      </c>
      <c r="O28">
        <f>VLOOKUP(K28,'Fig 8.5 Eng'!$A$29:$E$50,4,FALSE)</f>
        <v>0</v>
      </c>
    </row>
    <row r="29" spans="1:15" ht="12.75">
      <c r="A29" t="s">
        <v>43</v>
      </c>
      <c r="B29">
        <v>534.2912799999999</v>
      </c>
      <c r="C29">
        <v>285.88000999999963</v>
      </c>
      <c r="D29">
        <v>0.10007</v>
      </c>
      <c r="E29">
        <v>820.2713599999995</v>
      </c>
      <c r="F29">
        <v>691.9883375000002</v>
      </c>
      <c r="G29">
        <v>617.87162</v>
      </c>
      <c r="I29">
        <v>1309.8599575000003</v>
      </c>
      <c r="J29">
        <v>2130.1313174999996</v>
      </c>
      <c r="K29" t="s">
        <v>1</v>
      </c>
      <c r="L29">
        <f t="shared" si="0"/>
        <v>65.14386525283032</v>
      </c>
      <c r="M29">
        <f t="shared" si="1"/>
        <v>52.8291847947417</v>
      </c>
      <c r="O29">
        <f>VLOOKUP(K29,'Fig 8.5 Eng'!$A$29:$E$50,4,FALSE)</f>
        <v>65.14386525283032</v>
      </c>
    </row>
    <row r="30" spans="1:15" ht="12.75">
      <c r="A30" t="s">
        <v>44</v>
      </c>
      <c r="B30">
        <v>1032.5486800000008</v>
      </c>
      <c r="C30">
        <v>626.2012699999992</v>
      </c>
      <c r="D30">
        <v>2.47984</v>
      </c>
      <c r="E30">
        <v>1661.2297899999999</v>
      </c>
      <c r="F30">
        <v>1564.2930225000023</v>
      </c>
      <c r="G30">
        <v>703.4014225000004</v>
      </c>
      <c r="H30">
        <v>26.686897499999983</v>
      </c>
      <c r="I30">
        <v>2294.3813425000026</v>
      </c>
      <c r="J30">
        <v>3955.6111325000024</v>
      </c>
      <c r="K30" t="s">
        <v>9</v>
      </c>
      <c r="L30">
        <f t="shared" si="0"/>
        <v>62.248603534245824</v>
      </c>
      <c r="M30">
        <f t="shared" si="1"/>
        <v>68.98164900254014</v>
      </c>
      <c r="O30">
        <f>VLOOKUP(K30,'Fig 8.5 Eng'!$A$29:$E$50,4,FALSE)</f>
        <v>62.248603534245824</v>
      </c>
    </row>
    <row r="31" spans="1:15" ht="12.75">
      <c r="A31" t="s">
        <v>45</v>
      </c>
      <c r="D31">
        <v>296.8621999999998</v>
      </c>
      <c r="E31">
        <v>296.8621999999998</v>
      </c>
      <c r="F31">
        <v>270.1400124999998</v>
      </c>
      <c r="G31">
        <v>41.83761000000004</v>
      </c>
      <c r="I31">
        <v>311.9776224999998</v>
      </c>
      <c r="J31">
        <v>608.8398224999996</v>
      </c>
      <c r="K31" t="s">
        <v>74</v>
      </c>
      <c r="M31">
        <f t="shared" si="1"/>
        <v>86.58954778078673</v>
      </c>
      <c r="O31">
        <f>VLOOKUP(K31,'Fig 8.5 Eng'!$A$29:$E$50,4,FALSE)</f>
        <v>0</v>
      </c>
    </row>
    <row r="32" spans="1:15" ht="12.75">
      <c r="A32" t="s">
        <v>46</v>
      </c>
      <c r="F32">
        <v>59.06154750000001</v>
      </c>
      <c r="G32">
        <v>14.656587499999995</v>
      </c>
      <c r="I32">
        <v>73.718135</v>
      </c>
      <c r="J32">
        <v>73.718135</v>
      </c>
      <c r="K32" t="s">
        <v>75</v>
      </c>
      <c r="M32">
        <f t="shared" si="1"/>
        <v>80.11807067555358</v>
      </c>
      <c r="O32">
        <f>VLOOKUP(K32,'Fig 8.5 Eng'!$A$29:$E$50,4,FALSE)</f>
        <v>0</v>
      </c>
    </row>
    <row r="33" spans="1:15" ht="12.75">
      <c r="A33" t="s">
        <v>47</v>
      </c>
      <c r="H33">
        <v>4000.116259999997</v>
      </c>
      <c r="I33">
        <v>4000.116259999997</v>
      </c>
      <c r="J33">
        <v>4000.116259999997</v>
      </c>
      <c r="K33" t="s">
        <v>76</v>
      </c>
      <c r="O33" t="e">
        <f>VLOOKUP(K33,'Fig 8.5 Eng'!$A$29:$E$50,4,FALSE)</f>
        <v>#N/A</v>
      </c>
    </row>
    <row r="34" spans="1:15" ht="12.75">
      <c r="A34" t="s">
        <v>48</v>
      </c>
      <c r="B34">
        <v>4087.8</v>
      </c>
      <c r="C34">
        <v>4288.4969999999985</v>
      </c>
      <c r="D34">
        <v>7.196</v>
      </c>
      <c r="E34">
        <v>8383.492999999999</v>
      </c>
      <c r="F34">
        <v>5375.163750000008</v>
      </c>
      <c r="G34">
        <v>7324.271750000006</v>
      </c>
      <c r="H34">
        <v>115.68475000000001</v>
      </c>
      <c r="I34">
        <v>12815.120250000014</v>
      </c>
      <c r="J34">
        <v>21198.613250000013</v>
      </c>
      <c r="K34" t="s">
        <v>77</v>
      </c>
      <c r="L34">
        <f t="shared" si="0"/>
        <v>48.801994485152576</v>
      </c>
      <c r="M34">
        <f t="shared" si="1"/>
        <v>42.32600535669481</v>
      </c>
      <c r="O34" t="e">
        <f>VLOOKUP(K34,'Fig 8.5 Eng'!$A$29:$E$50,4,FALSE)</f>
        <v>#N/A</v>
      </c>
    </row>
    <row r="35" spans="1:10" ht="12.75">
      <c r="A35" t="s">
        <v>62</v>
      </c>
      <c r="B35">
        <v>27027.249640000016</v>
      </c>
      <c r="C35">
        <v>25963.111810000006</v>
      </c>
      <c r="D35">
        <v>1366.366199999999</v>
      </c>
      <c r="E35">
        <v>54356.72765000003</v>
      </c>
      <c r="F35">
        <v>38274.78422750002</v>
      </c>
      <c r="G35">
        <v>50484.30769750003</v>
      </c>
      <c r="H35">
        <v>4228.673832499998</v>
      </c>
      <c r="I35">
        <v>92987.76575750002</v>
      </c>
      <c r="J35">
        <v>147344.49340750006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belli_l</cp:lastModifiedBy>
  <cp:lastPrinted>2012-07-25T14:33:20Z</cp:lastPrinted>
  <dcterms:created xsi:type="dcterms:W3CDTF">2012-01-17T17:35:21Z</dcterms:created>
  <dcterms:modified xsi:type="dcterms:W3CDTF">2012-12-03T09:37:40Z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